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932"/>
  <workbookPr filterPrivacy="1" codeName="ThisWorkbook" autoCompressPictures="0"/>
  <xr:revisionPtr revIDLastSave="0" documentId="8_{32C7A698-9B7D-4D0C-B936-DE28154BDA41}" xr6:coauthVersionLast="47" xr6:coauthVersionMax="47" xr10:uidLastSave="{00000000-0000-0000-0000-000000000000}"/>
  <bookViews>
    <workbookView xWindow="1020" yWindow="2235" windowWidth="14085" windowHeight="13305" tabRatio="788" firstSheet="6" activeTab="12" xr2:uid="{00000000-000D-0000-FFFF-FFFF00000000}"/>
  </bookViews>
  <sheets>
    <sheet name="Enero" sheetId="14" r:id="rId1"/>
    <sheet name="Febrero" sheetId="15" r:id="rId2"/>
    <sheet name="Marzo" sheetId="16" r:id="rId3"/>
    <sheet name="Abril" sheetId="17" r:id="rId4"/>
    <sheet name="Mayo" sheetId="18" r:id="rId5"/>
    <sheet name="Junio" sheetId="19" r:id="rId6"/>
    <sheet name="Julio" sheetId="20" r:id="rId7"/>
    <sheet name="Hoja2" sheetId="27" r:id="rId8"/>
    <sheet name="Agosto" sheetId="21" r:id="rId9"/>
    <sheet name="Septiembre" sheetId="22" r:id="rId10"/>
    <sheet name="Octubre" sheetId="23" r:id="rId11"/>
    <sheet name="Noviembre" sheetId="24" r:id="rId12"/>
    <sheet name="Diciembre" sheetId="25" r:id="rId13"/>
  </sheets>
  <definedNames>
    <definedName name="_xlnm.Print_Area" localSheetId="3">Abril!$A:$I</definedName>
    <definedName name="_xlnm.Print_Area" localSheetId="8">Agosto!$A:$I</definedName>
    <definedName name="_xlnm.Print_Area" localSheetId="12">Diciembre!$A:$I</definedName>
    <definedName name="_xlnm.Print_Area" localSheetId="0">Enero!$A:$I</definedName>
    <definedName name="_xlnm.Print_Area" localSheetId="1">Febrero!$A:$I</definedName>
    <definedName name="_xlnm.Print_Area" localSheetId="6">Julio!$A:$I</definedName>
    <definedName name="_xlnm.Print_Area" localSheetId="5">Junio!$A:$I</definedName>
    <definedName name="_xlnm.Print_Area" localSheetId="2">Marzo!$A:$I</definedName>
    <definedName name="_xlnm.Print_Area" localSheetId="4">Mayo!$A:$I</definedName>
    <definedName name="_xlnm.Print_Area" localSheetId="11">Noviembre!$A:$I</definedName>
    <definedName name="_xlnm.Print_Area" localSheetId="10">Octubre!$A:$I</definedName>
    <definedName name="_xlnm.Print_Area" localSheetId="9">Septiembre!$A:$I</definedName>
    <definedName name="CalendarYear">Enero!$K$5</definedName>
    <definedName name="ColumnTitleRegion1..H12.1">Enero!$B$3</definedName>
    <definedName name="ColumnTitleRegion1..H12.10">Octubre!$B$3</definedName>
    <definedName name="ColumnTitleRegion1..H12.11">Noviembre!$B$3</definedName>
    <definedName name="ColumnTitleRegion1..H12.12">Diciembre!$B$3</definedName>
    <definedName name="ColumnTitleRegion1..H12.2">Febrero!$B$3</definedName>
    <definedName name="ColumnTitleRegion1..H12.3">Marzo!$B$3</definedName>
    <definedName name="ColumnTitleRegion1..H12.4">Abril!$B$3</definedName>
    <definedName name="ColumnTitleRegion1..H12.5">Mayo!$B$3</definedName>
    <definedName name="ColumnTitleRegion1..H12.6">Junio!$B$3</definedName>
    <definedName name="ColumnTitleRegion1..H12.7">Julio!$B$3</definedName>
    <definedName name="ColumnTitleRegion1..H12.8">Agosto!$B$3</definedName>
    <definedName name="ColumnTitleRegion1..H12.9">Septiembre!$B$3</definedName>
    <definedName name="ColumnTitleRegion2..C14.1">Enero!$B$3</definedName>
    <definedName name="ColumnTitleRegion2..C14.10">Octubre!$B$3</definedName>
    <definedName name="ColumnTitleRegion2..C14.11">Noviembre!$B$3</definedName>
    <definedName name="ColumnTitleRegion2..C14.12">Diciembre!$B$3</definedName>
    <definedName name="ColumnTitleRegion2..C14.2">Febrero!$B$3</definedName>
    <definedName name="ColumnTitleRegion2..C14.3">Marzo!$B$3</definedName>
    <definedName name="ColumnTitleRegion2..C14.4">Abril!$B$3</definedName>
    <definedName name="ColumnTitleRegion2..C14.5">Mayo!$B$3</definedName>
    <definedName name="ColumnTitleRegion2..C14.6">Junio!$B$3</definedName>
    <definedName name="ColumnTitleRegion2..C14.7">Julio!$B$3</definedName>
    <definedName name="ColumnTitleRegion2..C14.8">Agosto!$B$3</definedName>
    <definedName name="ColumnTitleRegion2..C14.9">Septiembre!$B$3</definedName>
    <definedName name="DaysAndWeeks">{0,1,2,3,4,5,6} + {0;1;2;3;4;5}*7</definedName>
    <definedName name="InicioDeLaSemana">Enero!$L$5</definedName>
    <definedName name="RowTitleRegion1..K3">Enero!$K$4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xlwcv="http://schemas.microsoft.com/office/spreadsheetml/2024/workbookCompatibilityVersion" uri="{D14903EA-33C4-47F7-8F05-3474C54BE107}">
      <xlwcv:version setVersion="1"/>
    </ext>
    <ext xmlns:mx="http://schemas.microsoft.com/office/mac/excel/2008/main" uri="{7523E5D3-25F3-A5E0-1632-64F254C22452}">
      <mx:ArchID Flags="2"/>
    </ext>
  </extLst>
</workbook>
</file>

<file path=xl/calcChain.xml><?xml version="1.0" encoding="utf-8"?>
<calcChain xmlns="http://schemas.openxmlformats.org/spreadsheetml/2006/main">
  <c r="B2" i="25" l="1"/>
  <c r="B2" i="24"/>
  <c r="B2" i="23"/>
  <c r="B2" i="22"/>
  <c r="B2" i="21"/>
  <c r="B2" i="20"/>
  <c r="B2" i="19"/>
  <c r="B2" i="18"/>
  <c r="B2" i="17"/>
  <c r="B2" i="16"/>
  <c r="B2" i="15"/>
  <c r="B2" i="14"/>
  <c r="B14" i="16" a="1"/>
  <c r="C14" i="16" s="1"/>
  <c r="B12" i="16"/>
  <c r="B12" i="16" a="1"/>
  <c r="G12" i="16" s="1"/>
  <c r="D10" i="16"/>
  <c r="B10" i="16"/>
  <c r="B10" i="16" a="1"/>
  <c r="G10" i="16" s="1"/>
  <c r="F8" i="16"/>
  <c r="D8" i="16"/>
  <c r="B8" i="16" a="1"/>
  <c r="G8" i="16" s="1"/>
  <c r="B6" i="16" a="1"/>
  <c r="G6" i="16" s="1"/>
  <c r="B4" i="16"/>
  <c r="B4" i="16" a="1"/>
  <c r="G4" i="16" s="1"/>
  <c r="B14" i="17" a="1"/>
  <c r="B14" i="17" s="1"/>
  <c r="B12" i="17" a="1"/>
  <c r="G12" i="17" s="1"/>
  <c r="B10" i="17" a="1"/>
  <c r="G10" i="17" s="1"/>
  <c r="B8" i="17" a="1"/>
  <c r="G8" i="17" s="1"/>
  <c r="B6" i="17" a="1"/>
  <c r="G6" i="17" s="1"/>
  <c r="B4" i="17" a="1"/>
  <c r="G4" i="17" s="1"/>
  <c r="B14" i="18"/>
  <c r="B14" i="18" a="1"/>
  <c r="C14" i="18" s="1"/>
  <c r="F12" i="18"/>
  <c r="B12" i="18" a="1"/>
  <c r="G12" i="18" s="1"/>
  <c r="B10" i="18" a="1"/>
  <c r="G10" i="18" s="1"/>
  <c r="B8" i="18"/>
  <c r="B8" i="18" a="1"/>
  <c r="G8" i="18" s="1"/>
  <c r="D6" i="18"/>
  <c r="B6" i="18" a="1"/>
  <c r="G6" i="18" s="1"/>
  <c r="F4" i="18"/>
  <c r="B4" i="18" a="1"/>
  <c r="G4" i="18" s="1"/>
  <c r="B14" i="19" a="1"/>
  <c r="B14" i="19" s="1"/>
  <c r="B12" i="19" a="1"/>
  <c r="B10" i="19" a="1"/>
  <c r="B8" i="19" a="1"/>
  <c r="B6" i="19" a="1"/>
  <c r="B4" i="19" a="1"/>
  <c r="B14" i="20" a="1"/>
  <c r="C14" i="20" s="1"/>
  <c r="B12" i="20" a="1"/>
  <c r="G12" i="20" s="1"/>
  <c r="B10" i="20"/>
  <c r="B10" i="20" a="1"/>
  <c r="G10" i="20" s="1"/>
  <c r="F8" i="20"/>
  <c r="D8" i="20"/>
  <c r="B8" i="20"/>
  <c r="B8" i="20" a="1"/>
  <c r="G8" i="20" s="1"/>
  <c r="B6" i="20" a="1"/>
  <c r="G6" i="20" s="1"/>
  <c r="B4" i="20" a="1"/>
  <c r="H4" i="20" s="1"/>
  <c r="B14" i="21" a="1"/>
  <c r="C14" i="21" s="1"/>
  <c r="F12" i="21"/>
  <c r="B12" i="21" a="1"/>
  <c r="G12" i="21" s="1"/>
  <c r="B10" i="21" a="1"/>
  <c r="G10" i="21" s="1"/>
  <c r="D8" i="21"/>
  <c r="B8" i="21"/>
  <c r="B8" i="21" a="1"/>
  <c r="G8" i="21" s="1"/>
  <c r="F6" i="21"/>
  <c r="D6" i="21"/>
  <c r="B6" i="21" a="1"/>
  <c r="G6" i="21" s="1"/>
  <c r="F4" i="21"/>
  <c r="B4" i="21" a="1"/>
  <c r="G4" i="21" s="1"/>
  <c r="B14" i="22" a="1"/>
  <c r="B14" i="22" s="1"/>
  <c r="B12" i="22" a="1"/>
  <c r="H12" i="22" s="1"/>
  <c r="B10" i="22" a="1"/>
  <c r="H10" i="22" s="1"/>
  <c r="B8" i="22" a="1"/>
  <c r="H8" i="22" s="1"/>
  <c r="B6" i="22" a="1"/>
  <c r="H6" i="22" s="1"/>
  <c r="B4" i="22" a="1"/>
  <c r="H4" i="22" s="1"/>
  <c r="B14" i="23" a="1"/>
  <c r="C14" i="23" s="1"/>
  <c r="B12" i="23" a="1"/>
  <c r="G12" i="23" s="1"/>
  <c r="B10" i="23" a="1"/>
  <c r="G10" i="23" s="1"/>
  <c r="B8" i="23" a="1"/>
  <c r="G8" i="23" s="1"/>
  <c r="B6" i="23" a="1"/>
  <c r="G6" i="23" s="1"/>
  <c r="B4" i="23" a="1"/>
  <c r="G4" i="23" s="1"/>
  <c r="B14" i="24" a="1"/>
  <c r="B14" i="24" s="1"/>
  <c r="B12" i="24" a="1"/>
  <c r="H12" i="24" s="1"/>
  <c r="B10" i="24" a="1"/>
  <c r="H10" i="24" s="1"/>
  <c r="B8" i="24" a="1"/>
  <c r="H8" i="24" s="1"/>
  <c r="B6" i="24" a="1"/>
  <c r="H6" i="24" s="1"/>
  <c r="B4" i="24" a="1"/>
  <c r="H4" i="24" s="1"/>
  <c r="B14" i="25" a="1"/>
  <c r="C14" i="25" s="1"/>
  <c r="B12" i="25" a="1"/>
  <c r="G12" i="25" s="1"/>
  <c r="B10" i="25" a="1"/>
  <c r="G10" i="25" s="1"/>
  <c r="B8" i="25" a="1"/>
  <c r="G8" i="25" s="1"/>
  <c r="B6" i="25" a="1"/>
  <c r="G6" i="25" s="1"/>
  <c r="B4" i="25" a="1"/>
  <c r="G4" i="25" s="1"/>
  <c r="B14" i="15" a="1"/>
  <c r="B14" i="15" s="1"/>
  <c r="B12" i="15" a="1"/>
  <c r="H12" i="15" s="1"/>
  <c r="B10" i="15" a="1"/>
  <c r="H10" i="15" s="1"/>
  <c r="B8" i="15" a="1"/>
  <c r="H8" i="15" s="1"/>
  <c r="B6" i="15" a="1"/>
  <c r="H6" i="15" s="1"/>
  <c r="B4" i="15" a="1"/>
  <c r="H4" i="15" s="1"/>
  <c r="B14" i="14"/>
  <c r="B14" i="14" a="1"/>
  <c r="C14" i="14" s="1"/>
  <c r="D12" i="14"/>
  <c r="B12" i="14" a="1"/>
  <c r="G12" i="14" s="1"/>
  <c r="F10" i="14"/>
  <c r="B10" i="14"/>
  <c r="B10" i="14" a="1"/>
  <c r="G10" i="14" s="1"/>
  <c r="B8" i="14" a="1"/>
  <c r="G8" i="14" s="1"/>
  <c r="B6" i="14"/>
  <c r="B6" i="14" a="1"/>
  <c r="G6" i="14" s="1"/>
  <c r="D4" i="14"/>
  <c r="D3" i="14" s="1"/>
  <c r="B4" i="14" a="1"/>
  <c r="G4" i="14" s="1"/>
  <c r="G3" i="14" s="1"/>
  <c r="B12" i="25" l="1"/>
  <c r="F8" i="25"/>
  <c r="B4" i="25"/>
  <c r="D10" i="25"/>
  <c r="F8" i="23"/>
  <c r="F6" i="23"/>
  <c r="B8" i="23"/>
  <c r="B10" i="23"/>
  <c r="D8" i="23"/>
  <c r="D10" i="23"/>
  <c r="H4" i="14"/>
  <c r="H3" i="14" s="1"/>
  <c r="F6" i="14"/>
  <c r="D8" i="14"/>
  <c r="H12" i="14"/>
  <c r="F4" i="25"/>
  <c r="D6" i="25"/>
  <c r="B8" i="25"/>
  <c r="H10" i="25"/>
  <c r="F12" i="25"/>
  <c r="D4" i="23"/>
  <c r="B6" i="23"/>
  <c r="H8" i="23"/>
  <c r="F10" i="23"/>
  <c r="D12" i="23"/>
  <c r="B14" i="23"/>
  <c r="B4" i="21"/>
  <c r="H6" i="21"/>
  <c r="F8" i="21"/>
  <c r="D10" i="21"/>
  <c r="B12" i="21"/>
  <c r="H8" i="20"/>
  <c r="F10" i="20"/>
  <c r="D12" i="20"/>
  <c r="B14" i="20"/>
  <c r="B4" i="18"/>
  <c r="H6" i="18"/>
  <c r="F8" i="18"/>
  <c r="D10" i="18"/>
  <c r="B12" i="18"/>
  <c r="C14" i="17"/>
  <c r="F4" i="16"/>
  <c r="D6" i="16"/>
  <c r="B8" i="16"/>
  <c r="H10" i="16"/>
  <c r="F12" i="16"/>
  <c r="B4" i="14"/>
  <c r="H6" i="14"/>
  <c r="F8" i="14"/>
  <c r="D10" i="14"/>
  <c r="B12" i="14"/>
  <c r="H4" i="25"/>
  <c r="F6" i="25"/>
  <c r="D8" i="25"/>
  <c r="B10" i="25"/>
  <c r="H12" i="25"/>
  <c r="F4" i="23"/>
  <c r="D6" i="23"/>
  <c r="H10" i="23"/>
  <c r="F12" i="23"/>
  <c r="D4" i="21"/>
  <c r="B6" i="21"/>
  <c r="H8" i="21"/>
  <c r="F10" i="21"/>
  <c r="D12" i="21"/>
  <c r="B14" i="21"/>
  <c r="H10" i="20"/>
  <c r="F12" i="20"/>
  <c r="D4" i="18"/>
  <c r="B6" i="18"/>
  <c r="H8" i="18"/>
  <c r="F10" i="18"/>
  <c r="D12" i="18"/>
  <c r="H4" i="16"/>
  <c r="F6" i="16"/>
  <c r="H12" i="16"/>
  <c r="H6" i="25"/>
  <c r="H4" i="23"/>
  <c r="H12" i="23"/>
  <c r="H10" i="21"/>
  <c r="H12" i="20"/>
  <c r="H10" i="18"/>
  <c r="H6" i="16"/>
  <c r="H8" i="14"/>
  <c r="F4" i="14"/>
  <c r="F3" i="14" s="1"/>
  <c r="D6" i="14"/>
  <c r="B8" i="14"/>
  <c r="H10" i="14"/>
  <c r="F12" i="14"/>
  <c r="D4" i="25"/>
  <c r="B6" i="25"/>
  <c r="H8" i="25"/>
  <c r="F10" i="25"/>
  <c r="D12" i="25"/>
  <c r="B14" i="25"/>
  <c r="B4" i="23"/>
  <c r="H6" i="23"/>
  <c r="B12" i="23"/>
  <c r="H4" i="21"/>
  <c r="B10" i="21"/>
  <c r="H12" i="21"/>
  <c r="D10" i="20"/>
  <c r="B12" i="20"/>
  <c r="H4" i="18"/>
  <c r="F6" i="18"/>
  <c r="D8" i="18"/>
  <c r="B10" i="18"/>
  <c r="H12" i="18"/>
  <c r="D4" i="16"/>
  <c r="B6" i="16"/>
  <c r="H8" i="16"/>
  <c r="F10" i="16"/>
  <c r="D12" i="16"/>
  <c r="B14" i="16"/>
  <c r="C6" i="15"/>
  <c r="E6" i="15"/>
  <c r="G6" i="15"/>
  <c r="C10" i="15"/>
  <c r="E10" i="15"/>
  <c r="G10" i="15"/>
  <c r="C14" i="15"/>
  <c r="C6" i="24"/>
  <c r="E6" i="24"/>
  <c r="G6" i="24"/>
  <c r="C10" i="24"/>
  <c r="E10" i="24"/>
  <c r="G10" i="24"/>
  <c r="C12" i="24"/>
  <c r="E12" i="24"/>
  <c r="G12" i="24"/>
  <c r="C14" i="24"/>
  <c r="C4" i="22"/>
  <c r="E4" i="22"/>
  <c r="G4" i="22"/>
  <c r="C6" i="22"/>
  <c r="E6" i="22"/>
  <c r="G6" i="22"/>
  <c r="C8" i="22"/>
  <c r="E8" i="22"/>
  <c r="G8" i="22"/>
  <c r="C10" i="22"/>
  <c r="E10" i="22"/>
  <c r="G10" i="22"/>
  <c r="C12" i="22"/>
  <c r="E12" i="22"/>
  <c r="G12" i="22"/>
  <c r="C14" i="22"/>
  <c r="C4" i="20"/>
  <c r="E4" i="20"/>
  <c r="G4" i="20"/>
  <c r="C6" i="20"/>
  <c r="E6" i="20"/>
  <c r="H6" i="20"/>
  <c r="H4" i="19"/>
  <c r="F4" i="19"/>
  <c r="D4" i="19"/>
  <c r="B4" i="19"/>
  <c r="E4" i="19"/>
  <c r="H6" i="19"/>
  <c r="F6" i="19"/>
  <c r="D6" i="19"/>
  <c r="B6" i="19"/>
  <c r="E6" i="19"/>
  <c r="H8" i="19"/>
  <c r="F8" i="19"/>
  <c r="D8" i="19"/>
  <c r="B8" i="19"/>
  <c r="E8" i="19"/>
  <c r="H10" i="19"/>
  <c r="F10" i="19"/>
  <c r="D10" i="19"/>
  <c r="B10" i="19"/>
  <c r="E10" i="19"/>
  <c r="H12" i="19"/>
  <c r="F12" i="19"/>
  <c r="D12" i="19"/>
  <c r="B12" i="19"/>
  <c r="E12" i="19"/>
  <c r="C4" i="17"/>
  <c r="C6" i="17"/>
  <c r="C8" i="17"/>
  <c r="C10" i="17"/>
  <c r="C12" i="17"/>
  <c r="C4" i="15"/>
  <c r="E4" i="15"/>
  <c r="G4" i="15"/>
  <c r="C8" i="15"/>
  <c r="E8" i="15"/>
  <c r="G8" i="15"/>
  <c r="C12" i="15"/>
  <c r="E12" i="15"/>
  <c r="G12" i="15"/>
  <c r="C4" i="24"/>
  <c r="E4" i="24"/>
  <c r="G4" i="24"/>
  <c r="C8" i="24"/>
  <c r="E8" i="24"/>
  <c r="G8" i="24"/>
  <c r="B4" i="15"/>
  <c r="D4" i="15"/>
  <c r="F4" i="15"/>
  <c r="B6" i="15"/>
  <c r="D6" i="15"/>
  <c r="F6" i="15"/>
  <c r="B8" i="15"/>
  <c r="D8" i="15"/>
  <c r="F8" i="15"/>
  <c r="B10" i="15"/>
  <c r="D10" i="15"/>
  <c r="F10" i="15"/>
  <c r="B12" i="15"/>
  <c r="D12" i="15"/>
  <c r="F12" i="15"/>
  <c r="C4" i="25"/>
  <c r="E4" i="25"/>
  <c r="C6" i="25"/>
  <c r="E6" i="25"/>
  <c r="C8" i="25"/>
  <c r="E8" i="25"/>
  <c r="C10" i="25"/>
  <c r="E10" i="25"/>
  <c r="C12" i="25"/>
  <c r="E12" i="25"/>
  <c r="B4" i="24"/>
  <c r="D4" i="24"/>
  <c r="F4" i="24"/>
  <c r="B6" i="24"/>
  <c r="D6" i="24"/>
  <c r="F6" i="24"/>
  <c r="B8" i="24"/>
  <c r="D8" i="24"/>
  <c r="F8" i="24"/>
  <c r="B10" i="24"/>
  <c r="D10" i="24"/>
  <c r="F10" i="24"/>
  <c r="B12" i="24"/>
  <c r="D12" i="24"/>
  <c r="F12" i="24"/>
  <c r="C4" i="23"/>
  <c r="E4" i="23"/>
  <c r="C6" i="23"/>
  <c r="E6" i="23"/>
  <c r="C8" i="23"/>
  <c r="E8" i="23"/>
  <c r="C10" i="23"/>
  <c r="E10" i="23"/>
  <c r="C12" i="23"/>
  <c r="E12" i="23"/>
  <c r="B4" i="22"/>
  <c r="D4" i="22"/>
  <c r="F4" i="22"/>
  <c r="B6" i="22"/>
  <c r="D6" i="22"/>
  <c r="F6" i="22"/>
  <c r="B8" i="22"/>
  <c r="D8" i="22"/>
  <c r="F8" i="22"/>
  <c r="B10" i="22"/>
  <c r="D10" i="22"/>
  <c r="F10" i="22"/>
  <c r="B12" i="22"/>
  <c r="D12" i="22"/>
  <c r="F12" i="22"/>
  <c r="C4" i="21"/>
  <c r="E4" i="21"/>
  <c r="C6" i="21"/>
  <c r="E6" i="21"/>
  <c r="C8" i="21"/>
  <c r="E8" i="21"/>
  <c r="C10" i="21"/>
  <c r="E10" i="21"/>
  <c r="C12" i="21"/>
  <c r="E12" i="21"/>
  <c r="B4" i="20"/>
  <c r="D4" i="20"/>
  <c r="F4" i="20"/>
  <c r="B6" i="20"/>
  <c r="D6" i="20"/>
  <c r="F6" i="20"/>
  <c r="C4" i="19"/>
  <c r="G4" i="19"/>
  <c r="C6" i="19"/>
  <c r="G6" i="19"/>
  <c r="C8" i="19"/>
  <c r="G8" i="19"/>
  <c r="C10" i="19"/>
  <c r="G10" i="19"/>
  <c r="C12" i="19"/>
  <c r="G12" i="19"/>
  <c r="C14" i="19"/>
  <c r="H4" i="17"/>
  <c r="F4" i="17"/>
  <c r="D4" i="17"/>
  <c r="B4" i="17"/>
  <c r="E4" i="17"/>
  <c r="H6" i="17"/>
  <c r="F6" i="17"/>
  <c r="D6" i="17"/>
  <c r="B6" i="17"/>
  <c r="E6" i="17"/>
  <c r="H8" i="17"/>
  <c r="F8" i="17"/>
  <c r="D8" i="17"/>
  <c r="B8" i="17"/>
  <c r="E8" i="17"/>
  <c r="H10" i="17"/>
  <c r="F10" i="17"/>
  <c r="D10" i="17"/>
  <c r="B10" i="17"/>
  <c r="E10" i="17"/>
  <c r="H12" i="17"/>
  <c r="F12" i="17"/>
  <c r="D12" i="17"/>
  <c r="B12" i="17"/>
  <c r="E12" i="17"/>
  <c r="C8" i="20"/>
  <c r="E8" i="20"/>
  <c r="C10" i="20"/>
  <c r="E10" i="20"/>
  <c r="C12" i="20"/>
  <c r="E12" i="20"/>
  <c r="C4" i="18"/>
  <c r="E4" i="18"/>
  <c r="C6" i="18"/>
  <c r="E6" i="18"/>
  <c r="C8" i="18"/>
  <c r="E8" i="18"/>
  <c r="C10" i="18"/>
  <c r="E10" i="18"/>
  <c r="C12" i="18"/>
  <c r="E12" i="18"/>
  <c r="C4" i="16"/>
  <c r="E4" i="16"/>
  <c r="C6" i="16"/>
  <c r="E6" i="16"/>
  <c r="C8" i="16"/>
  <c r="E8" i="16"/>
  <c r="C10" i="16"/>
  <c r="E10" i="16"/>
  <c r="C12" i="16"/>
  <c r="E12" i="16"/>
  <c r="C4" i="14"/>
  <c r="C3" i="14" s="1"/>
  <c r="E4" i="14"/>
  <c r="E3" i="14" s="1"/>
  <c r="C6" i="14"/>
  <c r="E6" i="14"/>
  <c r="C8" i="14"/>
  <c r="E8" i="14"/>
  <c r="C10" i="14"/>
  <c r="E10" i="14"/>
  <c r="C12" i="14"/>
  <c r="E12" i="14"/>
  <c r="B3" i="24"/>
  <c r="B3" i="23"/>
  <c r="B3" i="22"/>
  <c r="B3" i="21"/>
  <c r="B3" i="20"/>
  <c r="B3" i="19" l="1"/>
  <c r="B3" i="18"/>
  <c r="B3" i="17"/>
  <c r="B3" i="16" l="1"/>
  <c r="B3" i="25" l="1"/>
  <c r="B3" i="15" l="1"/>
  <c r="G3" i="25" l="1"/>
  <c r="G3" i="24"/>
  <c r="G3" i="23"/>
  <c r="H3" i="22"/>
  <c r="G3" i="21"/>
  <c r="E3" i="20"/>
  <c r="H3" i="19"/>
  <c r="G3" i="18"/>
  <c r="H3" i="17"/>
  <c r="H3" i="16"/>
  <c r="H3" i="15"/>
  <c r="F3" i="18" l="1"/>
  <c r="D3" i="18"/>
  <c r="H3" i="18"/>
  <c r="D3" i="25"/>
  <c r="F3" i="25"/>
  <c r="H3" i="25"/>
  <c r="C3" i="25"/>
  <c r="E3" i="25"/>
  <c r="D3" i="24"/>
  <c r="F3" i="24"/>
  <c r="H3" i="24"/>
  <c r="C3" i="24"/>
  <c r="E3" i="24"/>
  <c r="D3" i="23"/>
  <c r="F3" i="23"/>
  <c r="H3" i="23"/>
  <c r="C3" i="23"/>
  <c r="E3" i="23"/>
  <c r="C3" i="22"/>
  <c r="E3" i="22"/>
  <c r="G3" i="22"/>
  <c r="D3" i="22"/>
  <c r="F3" i="22"/>
  <c r="D3" i="21"/>
  <c r="F3" i="21"/>
  <c r="H3" i="21"/>
  <c r="C3" i="21"/>
  <c r="E3" i="21"/>
  <c r="C3" i="20"/>
  <c r="G3" i="20"/>
  <c r="D3" i="20"/>
  <c r="F3" i="20"/>
  <c r="H3" i="20"/>
  <c r="C3" i="19"/>
  <c r="E3" i="19"/>
  <c r="G3" i="19"/>
  <c r="D3" i="19"/>
  <c r="F3" i="19"/>
  <c r="C3" i="18"/>
  <c r="E3" i="18"/>
  <c r="C3" i="17"/>
  <c r="E3" i="17"/>
  <c r="G3" i="17"/>
  <c r="D3" i="17"/>
  <c r="F3" i="17"/>
  <c r="C3" i="16"/>
  <c r="E3" i="16"/>
  <c r="G3" i="16"/>
  <c r="D3" i="16"/>
  <c r="F3" i="16"/>
  <c r="C3" i="15"/>
  <c r="E3" i="15"/>
  <c r="G3" i="15"/>
  <c r="D3" i="15"/>
  <c r="F3" i="15"/>
  <c r="B3" i="14"/>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<sst xmlns="http://schemas.openxmlformats.org/spreadsheetml/2006/main" count="188" uniqueCount="157">
  <si>
    <t>Notas</t>
  </si>
  <si>
    <t xml:space="preserve"> </t>
  </si>
  <si>
    <t>Configuración del calendario</t>
  </si>
  <si>
    <t>Año</t>
  </si>
  <si>
    <t>Inicio de la semana</t>
  </si>
  <si>
    <t>lunes</t>
  </si>
  <si>
    <t>19:00
SUSURROS DEL ARCHIPIELAGO QSLNº 4</t>
  </si>
  <si>
    <t>19:00
SUSURROS DEL ARCHIPIELAGO QSLNº 5</t>
  </si>
  <si>
    <t>19:00
SUSURROS DEL ARCHIPIELAGO QSLNº 6</t>
  </si>
  <si>
    <t>19:00
SUSURROS DEL ARCHIPIELAGO QSLNº 7</t>
  </si>
  <si>
    <t>19:00
SUSURROS DEL ARCHIPIELAGO QSLNº 8</t>
  </si>
  <si>
    <t>19:00 UTC
SUSURROS DEL ARCHIPIELAGO QSLNº 9</t>
  </si>
  <si>
    <t>19:00 UTC
SUSURROS DEL ARCHIPIELAGO QSLNº 8</t>
  </si>
  <si>
    <t>19:00 UTC
SUSURROS DEL ARCHIPIELAGO QSLNº 10</t>
  </si>
  <si>
    <t>19:00 UTC
SUSURROS DEL ARCHIPIELAGO QSLNº 11</t>
  </si>
  <si>
    <t>19:00 UTC
SUSURROS DEL ARCHIPIELAGO QSLNº 12</t>
  </si>
  <si>
    <t>19:00 UTC
SUSURROS DEL ARCHIPIELAGO QSLNº 13</t>
  </si>
  <si>
    <t>19:00 UTC
SUSURROS DEL ARCHIPIELAGO QSLNº 14</t>
  </si>
  <si>
    <t>19:00 UTC
SUSURROS DEL ARCHIPIELAGO QSLNº 15</t>
  </si>
  <si>
    <t>19:00 UTC
SUSURROS DEL ARCHIPIELAGO QSLNº 16</t>
  </si>
  <si>
    <t>19:00 UTC
SUSURROS DEL ARCHIPIELAGO QSLNº 17</t>
  </si>
  <si>
    <t>19:00 UTC
SUSURROS DEL ARCHIPIELAGO QSLNº 18</t>
  </si>
  <si>
    <t>19:00 UTC
SUSURROS DEL ARCHIPIELAGO QSLNº 19</t>
  </si>
  <si>
    <t>19:00 UTC
SUSURROS DEL ARCHIPIELAGO QSLNº 20</t>
  </si>
  <si>
    <t>19:00 UTC
SUSURROS DEL ARCHIPIELAGO QSLNº 21</t>
  </si>
  <si>
    <t>19:00 UTC
SUSURROS DEL ARCHIPIELAGO QSLNº 22</t>
  </si>
  <si>
    <t>19:00 UTC
SUSURROS DEL ARCHIPIELAGO QSLNº 24</t>
  </si>
  <si>
    <r>
      <t xml:space="preserve">19:00 UTC
SUSURROS DEL ARCHIPIELAGO QSLNº 25 </t>
    </r>
    <r>
      <rPr>
        <b/>
        <sz val="9"/>
        <color rgb="FFFF0000"/>
        <rFont val="Lucida Bright"/>
        <family val="1"/>
        <scheme val="minor"/>
      </rPr>
      <t>FINALIZADO</t>
    </r>
  </si>
  <si>
    <t>19:00:00 UTC
CONOCIENDO LAS ISLASCANARIAS QSL Nº 20</t>
  </si>
  <si>
    <t>19:00 UTC
HIERBAS MEDICINALES CANARIAS  QSLNº21</t>
  </si>
  <si>
    <t>19:00 UTC
HIERBAS MEDICINALES CANARIAS  QSLNº20</t>
  </si>
  <si>
    <t>19:00 UTC
HIERBAS MEDICINALES CANARIAS  QSLNº19</t>
  </si>
  <si>
    <t>19:00 UTC
HIERBAS MEDICINALES CANARIAS  QSLNº18</t>
  </si>
  <si>
    <t>19:00 UTC
HIERBAS MEDICINALES CANARIAS  QSLNº17</t>
  </si>
  <si>
    <t>19:00 UTC
HIERBAS MEDICINALES CANARIAS  QSLNº16</t>
  </si>
  <si>
    <t>19:00 UTC
HIERBAS MEDICINALES CANARIAS  QSLNº15</t>
  </si>
  <si>
    <t>19:00 UTC
HIERBAS MEDICINALES CANARIAS  QSLNº14</t>
  </si>
  <si>
    <t>19:00 UTC
HIERBAS MEDICINALES CANARIAS  QSLNº13</t>
  </si>
  <si>
    <t>19:00 UTC
HIERBAS MEDICINALES CANARIAS  QSLNº12</t>
  </si>
  <si>
    <t>19:00 UTC
HIERBAS MEDICINALES CANARIAS  QSLNº11</t>
  </si>
  <si>
    <t>19:00 UTC
HIERBAS MEDICINALES CANARIAS  QSLNº10</t>
  </si>
  <si>
    <t>19:00 UTC
HIERBAS MEDICINALES CANARIAS  QSLNº9</t>
  </si>
  <si>
    <t>19:00 UTC
HIERBAS MEDICINALES CANARIAS  QSLNº8</t>
  </si>
  <si>
    <t>19:00 UTC
HIERBAS MEDICINALES CANARIAS  QSLNº7</t>
  </si>
  <si>
    <t>19:00 UTC
HIERBAS MEDICINALES CANARIAS  QSLNº6</t>
  </si>
  <si>
    <t>19:00 UTC
HIERBAS MEDICINALES CANARIAS  QSLNº5</t>
  </si>
  <si>
    <t>19:00
HIERBAS MEDICINALES CANARIAS  QSLNº5</t>
  </si>
  <si>
    <t>19:00
HIERBAS MEDICINALES CANARIAS  QSLNº4</t>
  </si>
  <si>
    <t>19:00
HIERBAS MEDICINALES CANARIAS  QSLNº3</t>
  </si>
  <si>
    <t>19:00
HIERBAS MEDICINALES CANARIAS  QSLNº2</t>
  </si>
  <si>
    <t>19:00
HIERBAS MEDICINALES CANARIAS  QSLNº1</t>
  </si>
  <si>
    <t>7:30 A 9:00  
EMESCT EMELPY 
19:00 UTC RF023REPESCA EMESCT-EMELP 01</t>
  </si>
  <si>
    <t>7:30 A 9:00 
EMESCT EMELP RF023
  19:00 UTC REPESCA EMESCT-EMELP 01 y 02</t>
  </si>
  <si>
    <r>
      <t xml:space="preserve">7:30 A 9:00  
EMESCT EMELP RF024 
</t>
    </r>
    <r>
      <rPr>
        <b/>
        <sz val="10"/>
        <color rgb="FFFF0000"/>
        <rFont val="Lucida Bright"/>
        <family val="1"/>
        <scheme val="minor"/>
      </rPr>
      <t xml:space="preserve">repesca 06  </t>
    </r>
    <r>
      <rPr>
        <sz val="9"/>
        <color theme="1" tint="0.14999847407452621"/>
        <rFont val="Lucida Bright"/>
        <family val="1"/>
        <scheme val="minor"/>
      </rPr>
      <t xml:space="preserve">            </t>
    </r>
    <r>
      <rPr>
        <sz val="9"/>
        <color rgb="FFFF0000"/>
        <rFont val="Lucida Bright"/>
        <family val="1"/>
        <scheme val="minor"/>
      </rPr>
      <t>19:UTC</t>
    </r>
    <r>
      <rPr>
        <sz val="9"/>
        <color theme="1" tint="0.14999847407452621"/>
        <rFont val="Lucida Bright"/>
        <family val="1"/>
        <scheme val="minor"/>
      </rPr>
      <t xml:space="preserve"> CONOCIENDO LAS ISLASCANARIAS QSLNº 1 </t>
    </r>
  </si>
  <si>
    <r>
      <t xml:space="preserve">7:30 A 9:00  Y 19:00 UTC
EMESCT EMELP RF023
</t>
    </r>
    <r>
      <rPr>
        <b/>
        <sz val="9"/>
        <color rgb="FFFF0000"/>
        <rFont val="Lucida Bright"/>
        <family val="1"/>
        <scheme val="minor"/>
      </rPr>
      <t>repesca rf 03</t>
    </r>
  </si>
  <si>
    <r>
      <t xml:space="preserve">7:30 A 9:00  Y 19:00 UTC
EMESCT EMELP RF023
</t>
    </r>
    <r>
      <rPr>
        <b/>
        <sz val="9"/>
        <color rgb="FFFF0000"/>
        <rFont val="Lucida Bright"/>
        <family val="1"/>
        <scheme val="minor"/>
      </rPr>
      <t>repesca rf 04</t>
    </r>
  </si>
  <si>
    <r>
      <t xml:space="preserve">7:30 A 9:00  
EMESCT EMELP RF024
</t>
    </r>
    <r>
      <rPr>
        <sz val="10"/>
        <color rgb="FFFF0000"/>
        <rFont val="Lucida Bright"/>
        <family val="1"/>
        <scheme val="minor"/>
      </rPr>
      <t>Y 19:00 UTC repesca rf 005</t>
    </r>
  </si>
  <si>
    <t xml:space="preserve">19:00:00
CONOCIENDO LAS ISLASCANARIAS QSLNº 3     </t>
  </si>
  <si>
    <t>19:00:00 UTC
 CONOCIENDO LAS ISLASCANARIAS QSLNº 3</t>
  </si>
  <si>
    <t>19:00:00 UTC
 CONOCIENDO LAS ISLASCANARIAS QSLNº 4</t>
  </si>
  <si>
    <t>19:00:00 UTC
CONOCIENDO LAS ISLAS CANARIAS QSLNº 5</t>
  </si>
  <si>
    <t>19:00:00 UTC
CONOCIENDO LAS ISLASCANARIAS QSLNº 6</t>
  </si>
  <si>
    <t>19:00:00 UTC
CONOCIENDO LAS ISLASCANARIAS QSLNº 7</t>
  </si>
  <si>
    <t xml:space="preserve">19:00:00 UTC
CONOCIENDO LAS ISLASCANARIAS QSLNº 8 </t>
  </si>
  <si>
    <t xml:space="preserve">19:UTC CONOCIENDO LAS ISLASCANARIAS QSLNº 10 </t>
  </si>
  <si>
    <t xml:space="preserve">19:UTC CONOCIENDO LAS ISLASCANARIAS QSLNº 11 </t>
  </si>
  <si>
    <t xml:space="preserve">19:UTC CONOCIENDO LAS ISLASCANARIAS QSLNº 12 </t>
  </si>
  <si>
    <t>19:UTC CONOCIENDO LAS ISLASCANARIAS QSLNº 13</t>
  </si>
  <si>
    <t>19:UTC CONOCIENDO LAS ISLASCANARIAS QSLNº 14</t>
  </si>
  <si>
    <t xml:space="preserve">19:UTC CONOCIENDO LAS ISLASCANARIAS QSLNº 9 </t>
  </si>
  <si>
    <t>19:UTC CONOCIENDO LAS ISLASCANARIAS QSLNº 15</t>
  </si>
  <si>
    <t>19:UTC CONOCIENDO LAS ISLASCANARIAS QSLNº 16</t>
  </si>
  <si>
    <t>19:UTC CONOCIENDO LAS ISLASCANARIAS QSLNº 17</t>
  </si>
  <si>
    <t xml:space="preserve">CONOCIENDO LAS ISLASCANARIAS QSLNº 18 </t>
  </si>
  <si>
    <t>19:00:00 UTC
CONOCIENDO LAS ISLASCANARIAS QSL Nº19</t>
  </si>
  <si>
    <t xml:space="preserve">19:00UTC
CONOCIENDO LAS ISLASCANARIAS QSLNº 2  </t>
  </si>
  <si>
    <r>
      <t xml:space="preserve">7:30 A 9:00
EMESCT EMELP RF025       </t>
    </r>
    <r>
      <rPr>
        <b/>
        <sz val="9"/>
        <color rgb="FFFF0000"/>
        <rFont val="Lucida Bright"/>
        <family val="1"/>
        <scheme val="minor"/>
      </rPr>
      <t xml:space="preserve"> repesca rf 10</t>
    </r>
    <r>
      <rPr>
        <sz val="9"/>
        <color theme="1" tint="0.14999847407452621"/>
        <rFont val="Lucida Bright"/>
        <family val="1"/>
        <scheme val="minor"/>
      </rPr>
      <t xml:space="preserve">                     </t>
    </r>
  </si>
  <si>
    <r>
      <t xml:space="preserve">7:30 A 9:00 
EMESCT EMELP RF024
</t>
    </r>
    <r>
      <rPr>
        <sz val="9"/>
        <color rgb="FFFF0000"/>
        <rFont val="Lucida Bright"/>
        <family val="1"/>
        <scheme val="minor"/>
      </rPr>
      <t>repesca rf 09</t>
    </r>
    <r>
      <rPr>
        <sz val="9"/>
        <color theme="1" tint="0.14999847407452621"/>
        <rFont val="Lucida Bright"/>
        <family val="1"/>
        <scheme val="minor"/>
      </rPr>
      <t xml:space="preserve">  </t>
    </r>
  </si>
  <si>
    <r>
      <t xml:space="preserve">7:30 A 9:00  
EMESCT EMELP RF024
</t>
    </r>
    <r>
      <rPr>
        <sz val="9"/>
        <color rgb="FFFF0000"/>
        <rFont val="Lucida Bright"/>
        <family val="1"/>
        <scheme val="minor"/>
      </rPr>
      <t xml:space="preserve"> repesca rf 08</t>
    </r>
    <r>
      <rPr>
        <sz val="9"/>
        <color theme="1" tint="0.14999847407452621"/>
        <rFont val="Lucida Bright"/>
        <family val="1"/>
        <scheme val="minor"/>
      </rPr>
      <t xml:space="preserve">  </t>
    </r>
  </si>
  <si>
    <r>
      <t xml:space="preserve">7:30 A 9:00  
EMESCT EMELP RF024
</t>
    </r>
    <r>
      <rPr>
        <sz val="9"/>
        <color rgb="FFFF0000"/>
        <rFont val="Lucida Bright"/>
        <family val="1"/>
        <scheme val="minor"/>
      </rPr>
      <t xml:space="preserve"> UTCrepesca 07</t>
    </r>
  </si>
  <si>
    <r>
      <t xml:space="preserve">7:30 A 9:00   UTC
EMESCT EMELP RF024
</t>
    </r>
    <r>
      <rPr>
        <sz val="9"/>
        <color rgb="FFFF0000"/>
        <rFont val="Lucida Bright"/>
        <family val="1"/>
        <scheme val="minor"/>
      </rPr>
      <t xml:space="preserve"> repesca rf 09</t>
    </r>
    <r>
      <rPr>
        <sz val="9"/>
        <color theme="1" tint="0.14999847407452621"/>
        <rFont val="Lucida Bright"/>
        <family val="1"/>
        <scheme val="minor"/>
      </rPr>
      <t xml:space="preserve">  </t>
    </r>
  </si>
  <si>
    <r>
      <t xml:space="preserve">7:30 A 9:00   UTC
EMESCT EMELP RF025
</t>
    </r>
    <r>
      <rPr>
        <sz val="9"/>
        <color rgb="FFFF0000"/>
        <rFont val="Lucida Bright"/>
        <family val="1"/>
        <scheme val="minor"/>
      </rPr>
      <t xml:space="preserve">  repesca rf 10</t>
    </r>
  </si>
  <si>
    <r>
      <t xml:space="preserve">7:30 A 9:00   UTC
EMESCT EMELP RF025
</t>
    </r>
    <r>
      <rPr>
        <sz val="9"/>
        <color rgb="FFFF0000"/>
        <rFont val="Lucida Bright"/>
        <family val="1"/>
        <scheme val="minor"/>
      </rPr>
      <t xml:space="preserve">  repesca rf 11</t>
    </r>
  </si>
  <si>
    <r>
      <t xml:space="preserve">7:30 A 9:00  
EMESCT EMELP RF025
</t>
    </r>
    <r>
      <rPr>
        <b/>
        <sz val="9"/>
        <color rgb="FFFF0000"/>
        <rFont val="Lucida Bright"/>
        <family val="1"/>
        <scheme val="minor"/>
      </rPr>
      <t xml:space="preserve">  repesca rf 12</t>
    </r>
  </si>
  <si>
    <t>7:30 A 9:00   UTC
EMESCT EMELP RF032</t>
  </si>
  <si>
    <t>7:30 A 9:00  UTC
EMESCT EMELP RF033</t>
  </si>
  <si>
    <t>7:30 A 9:00  UTC
EMESCT EMELP RF034</t>
  </si>
  <si>
    <t>7:30 A 9:00 UTC
EMESCT EMELP RF035</t>
  </si>
  <si>
    <t>7:30 A 9:00   UTC
EMESCT EMELP RF039</t>
  </si>
  <si>
    <t>7:30 A 9:00   UTC
EMESCT EMELP RF038</t>
  </si>
  <si>
    <t>7:30 A 9:00  UTC
EMESCT EMELP RF037</t>
  </si>
  <si>
    <t>7:30 A 9:00  UTC
EMESCT EMELP RF036</t>
  </si>
  <si>
    <r>
      <t xml:space="preserve">7:30 A 9:00  UTC
EMESCT EMELP RF026
</t>
    </r>
    <r>
      <rPr>
        <b/>
        <sz val="9"/>
        <color rgb="FFFF0000"/>
        <rFont val="Lucida Bright"/>
        <family val="1"/>
        <scheme val="minor"/>
      </rPr>
      <t xml:space="preserve"> repesca rf 13</t>
    </r>
  </si>
  <si>
    <r>
      <t xml:space="preserve">7:30 A 9:00  
EMESCT EMELP RF026
</t>
    </r>
    <r>
      <rPr>
        <sz val="9"/>
        <color rgb="FFFF0000"/>
        <rFont val="Lucida Bright"/>
        <family val="1"/>
        <scheme val="minor"/>
      </rPr>
      <t xml:space="preserve"> repesca rf 14</t>
    </r>
  </si>
  <si>
    <r>
      <t xml:space="preserve">7:30 A 9:00 
EMESCT EMELP RF027
</t>
    </r>
    <r>
      <rPr>
        <b/>
        <sz val="9"/>
        <color rgb="FFFF0000"/>
        <rFont val="Lucida Bright"/>
        <family val="1"/>
        <scheme val="minor"/>
      </rPr>
      <t xml:space="preserve">  repesca rf 15</t>
    </r>
  </si>
  <si>
    <r>
      <t xml:space="preserve">7:30 A 9:00  
EMESCT EMELP RF027
</t>
    </r>
    <r>
      <rPr>
        <sz val="9"/>
        <color rgb="FFFF0000"/>
        <rFont val="Lucida Bright"/>
        <family val="1"/>
        <scheme val="minor"/>
      </rPr>
      <t xml:space="preserve">  repesca rf 16</t>
    </r>
  </si>
  <si>
    <r>
      <t xml:space="preserve">7:30 A 9:00  UTC
EMESCT EMELP RF028
</t>
    </r>
    <r>
      <rPr>
        <b/>
        <sz val="9"/>
        <color rgb="FFFF0000"/>
        <rFont val="Lucida Bright"/>
        <family val="1"/>
        <scheme val="minor"/>
      </rPr>
      <t>1 repesca rf 17</t>
    </r>
  </si>
  <si>
    <r>
      <t xml:space="preserve">7:30 A 9:00 
EMESCT EMELP RF028
</t>
    </r>
    <r>
      <rPr>
        <b/>
        <sz val="9"/>
        <color rgb="FFFF0000"/>
        <rFont val="Lucida Bright"/>
        <family val="1"/>
        <scheme val="minor"/>
      </rPr>
      <t xml:space="preserve"> repesca rf 18</t>
    </r>
  </si>
  <si>
    <r>
      <t xml:space="preserve">7:30 A 9:00  UTC
EMESCT EMELP RF029
</t>
    </r>
    <r>
      <rPr>
        <b/>
        <sz val="9"/>
        <color rgb="FFFF0000"/>
        <rFont val="Lucida Bright"/>
        <family val="1"/>
        <scheme val="minor"/>
      </rPr>
      <t xml:space="preserve"> repesca rf 18</t>
    </r>
  </si>
  <si>
    <r>
      <t xml:space="preserve">7:30 A 9:00   UTC
EMESCT EMELP RF029
</t>
    </r>
    <r>
      <rPr>
        <sz val="9"/>
        <color rgb="FFFF0000"/>
        <rFont val="Lucida Bright"/>
        <family val="1"/>
        <scheme val="minor"/>
      </rPr>
      <t xml:space="preserve"> repesca rf 19</t>
    </r>
  </si>
  <si>
    <r>
      <t xml:space="preserve">7:30 A 9:00   UTC
EMESCT EMELP RF030
</t>
    </r>
    <r>
      <rPr>
        <b/>
        <sz val="9"/>
        <color rgb="FFFF0000"/>
        <rFont val="Lucida Bright"/>
        <family val="1"/>
        <scheme val="minor"/>
      </rPr>
      <t xml:space="preserve"> repesca rf 20</t>
    </r>
  </si>
  <si>
    <t xml:space="preserve">7:30 A 9:00  utc
EMESCT EMELP RF030
</t>
  </si>
  <si>
    <t>7:30 A 9:00  UTC
EMESCT EMELP RF031</t>
  </si>
  <si>
    <t xml:space="preserve">7:30 A 9:00 utc  
EMESCT EMELP RF031
</t>
  </si>
  <si>
    <t xml:space="preserve">7:30 A 9:00 UTC
EMESCT EMELP RF032
</t>
  </si>
  <si>
    <t xml:space="preserve">7:30 A 9:00  
EMESCT EMELP RF033
</t>
  </si>
  <si>
    <t xml:space="preserve">7:30 A 9:00  
EMESCT EMELP RF034
</t>
  </si>
  <si>
    <t xml:space="preserve">7:30 A 9:00 
EMESCT EMELP RF035
</t>
  </si>
  <si>
    <t xml:space="preserve">7:30 A 9:00 
EMESCT EMELP RF036
</t>
  </si>
  <si>
    <t xml:space="preserve">7:30 A 9:00 
EMESCT EMELP RF037
</t>
  </si>
  <si>
    <t>7:30 A 9:00   UTC
EMESCT EMELP RF037</t>
  </si>
  <si>
    <t xml:space="preserve">7:30 A 9:00  Y 19:00
EMESCT EMELP RF038
  </t>
  </si>
  <si>
    <t xml:space="preserve">7:30 A 9:00  
EMESCT EMELP RF039
</t>
  </si>
  <si>
    <t>EN ESTE AÑO SE DAN POR FINALIZADAS LAS ACTIVIDADES DE SUSURROS DEL ARCHIPIELAGO  ESTATUAS MONUMENTOS Y ESCULTURAS DE CANARIAS Y HIERBAS MEDICINALES</t>
  </si>
  <si>
    <r>
      <t xml:space="preserve">19:00 UTC
Hierbas Medicinales Canarias QSLNº 22 </t>
    </r>
    <r>
      <rPr>
        <b/>
        <sz val="9"/>
        <color rgb="FFFF0000"/>
        <rFont val="Lucida Bright"/>
        <family val="1"/>
        <scheme val="minor"/>
      </rPr>
      <t>FINALIZADO</t>
    </r>
  </si>
  <si>
    <t>19:00 UTC
SUSURROS DEL ARCHIPIELAGO QSLNº 23</t>
  </si>
  <si>
    <r>
      <t xml:space="preserve">7:30 A 9:00  UTC
EMESCT EMELPRF040 </t>
    </r>
    <r>
      <rPr>
        <sz val="9"/>
        <color rgb="FFFF0000"/>
        <rFont val="Lucida Bright"/>
        <family val="1"/>
        <scheme val="minor"/>
      </rPr>
      <t>FIN DE ACTIVIDAD</t>
    </r>
  </si>
  <si>
    <r>
      <t xml:space="preserve">7:30 A 9:00  
EMESCT EMELP RF040
</t>
    </r>
    <r>
      <rPr>
        <sz val="9"/>
        <color rgb="FFFF0000"/>
        <rFont val="Lucida Bright"/>
        <family val="1"/>
        <scheme val="minor"/>
      </rPr>
      <t>FIN DE ACTIVIDAD</t>
    </r>
  </si>
  <si>
    <t>7:30 A 9:00  UTC
CONOCIENDO LAS ISLASCANARIAS QSLNº 21</t>
  </si>
  <si>
    <t>7:30 A 9:00  UTC
CONOCIENDO LAS ISLASCANARIAS QSLNº 22</t>
  </si>
  <si>
    <t>7:30 A 9:00  UTC
CONOCIENDO LAS ISLASCANARIAS QSLNº 23</t>
  </si>
  <si>
    <t>7:30 A 9:00  UTC
CONOCIENDO LAS ISLASCANARIAS QSLNº 24</t>
  </si>
  <si>
    <t>7:30 A 9:00  UTC
CONOCIENDO LAS ISLASCANARIAS QSLNº 25</t>
  </si>
  <si>
    <t>7:30 A 9:00  UTC
CONOCIENDO LAS ISLASCANARIAS QSLNº 26</t>
  </si>
  <si>
    <t>7:30 A 9:00  UTC
CONOCIENDO LAS ISLASCANARIAS QSLNº 27</t>
  </si>
  <si>
    <t>7:30 A 9:00  UTC
CONOCIENDO LAS ISLASCANARIAS QSLNº 28</t>
  </si>
  <si>
    <t>7:30 A 9:00  UTC
CONOCIENDO LAS ISLASCANARIAS QSLNº 29</t>
  </si>
  <si>
    <t>7:30 A 9:00  UTC
CONOCIENDO LAS ISLASCANARIAS QSLNº 30</t>
  </si>
  <si>
    <t>7:30 A 9:00  UTC
CONOCIENDO LAS ISLASCANARIAS QSLNº 31</t>
  </si>
  <si>
    <t>7:30 A 9:00  UTC
CONOCIENDO LAS ISLASCANARIAS QSLNº 32</t>
  </si>
  <si>
    <t>7:30 A 9:00  UTC
CONOCIENDO LAS ISLASCANARIAS QSLNº 33</t>
  </si>
  <si>
    <t>7:30 A 9:00  UTC
CONOCIENDO LAS ISLASCANARIAS QSLNº 34</t>
  </si>
  <si>
    <t>7:30 A 9:00  UTC
CONOCIENDO LAS ISLASCANARIAS QSLNº 35</t>
  </si>
  <si>
    <t>7:30 A 9:00  UTC
CONOCIENDO LAS ISLASCANARIAS QSLNº 36</t>
  </si>
  <si>
    <t>7:30 A 9:00  UTC
CONOCIENDO LAS ISLASCANARIAS QSLNº 37</t>
  </si>
  <si>
    <t>7:30 A 9:00  UTC
CONOCIENDO LAS ISLASCANARIAS QSLNº 38</t>
  </si>
  <si>
    <t>7:30 A 9:00  UTC
CONOCIENDO LAS ISLASCANARIAS QSLNº 39</t>
  </si>
  <si>
    <t>7:30 A 9:00  UTC
CONOCIENDO LAS ISLASCANARIAS QSLNº 40</t>
  </si>
  <si>
    <t>7:30 A 9:00  UTC
CONOCIENDO LAS ISLASCANARIAS QSLNº 41</t>
  </si>
  <si>
    <t>7:30 A 9:00  UTC
CONOCIENDO LAS ISLASCANARIAS QSLNº 42</t>
  </si>
  <si>
    <t>7:30 A 9:00  UTC
CONOCIENDO LAS ISLASCANARIAS QSLNº 43</t>
  </si>
  <si>
    <t>7:30 A 9:00  UTC
CONOCIENDO LAS ISLASCANARIAS QSLNº 44</t>
  </si>
  <si>
    <t>7:30 A 9:00  UTC
CONOCIENDO LAS ISLASCANARIAS QSLNº 45</t>
  </si>
  <si>
    <t>7:30 A 9:00  UTC
CONOCIENDO LAS ISLASCANARIAS QSLNº 46</t>
  </si>
  <si>
    <t>7:30 A 9:00  UTC
CONOCIENDO LAS ISLASCANARIAS QSLNº 47</t>
  </si>
  <si>
    <t>7:30 A 9:00  UTC
CONOCIENDO LAS ISLASCANARIAS QSLNº 48</t>
  </si>
  <si>
    <t>7:30 A 9:00  UTC
CONOCIENDO LAS ISLASCANARIAS QSLNº 50</t>
  </si>
  <si>
    <t>7:30 A 9:00  UTC
CONOCIENDO LAS ISLASCANARIAS QSLNº 51</t>
  </si>
  <si>
    <t>7:30 A 9:00  UTC
CONOCIENDO LAS ISLASCANARIAS QSLNº 52</t>
  </si>
  <si>
    <t>7:30 A 9:00  UTC
CONOCIENDO LAS ISLASCANARIAS QSLNº 53</t>
  </si>
  <si>
    <t>7:30 A 9:00  UTC
CONOCIENDO LAS ISLASCANARIAS QSLNº 54</t>
  </si>
  <si>
    <t>7:30 A 9:00   UTC
EL GOFIO</t>
  </si>
  <si>
    <t xml:space="preserve">7:30 A 9:00  
EL GOFIO
</t>
  </si>
  <si>
    <t>7:30 A 9:00  UTC
CONOCIENDO LAS ISLASCANARIAS QSLNº 20</t>
  </si>
  <si>
    <t>7:30 A 9:00  UTC
CONOCIENDO LAS ISLASCANARIAS QSLNº49</t>
  </si>
  <si>
    <t>7:30 A 9:00  UTC
FELIZ AÑO NUEVO</t>
  </si>
  <si>
    <t>7:30 A 9:00  UTC
 FELIZNAVIDAD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</si>
</sst>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43" x14ac:knownFonts="1">
    <font>
      <sz val="11"/>
      <color theme="1" tint="0.24994659260841701"/>
      <name val="Lucida Bright"/>
      <family val="2"/>
      <scheme val="minor"/>
    </font>
    <font>
      <sz val="11"/>
      <color theme="1"/>
      <name val="Lucida Bright"/>
      <family val="2"/>
      <scheme val="minor"/>
    </font>
    <font>
      <sz val="8"/>
      <name val="Arial"/>
      <family val="2"/>
    </font>
    <font>
      <b/>
      <sz val="11"/>
      <color theme="0"/>
      <name val="Lucida Bright"/>
      <family val="2"/>
      <scheme val="minor"/>
    </font>
    <font>
      <b/>
      <sz val="14"/>
      <color theme="0"/>
      <name val="Lucida Bright"/>
      <family val="2"/>
      <scheme val="minor"/>
    </font>
    <font>
      <sz val="35"/>
      <color theme="4"/>
      <name val="Lucida Bright"/>
      <family val="2"/>
      <scheme val="minor"/>
    </font>
    <font>
      <sz val="12"/>
      <color theme="4" tint="-0.24994659260841701"/>
      <name val="Cambria"/>
      <family val="1"/>
      <scheme val="major"/>
    </font>
    <font>
      <sz val="11"/>
      <color theme="1" tint="0.34998626667073579"/>
      <name val="Lucida Bright"/>
      <family val="2"/>
      <scheme val="minor"/>
    </font>
    <font>
      <sz val="11"/>
      <color theme="4" tint="-0.24994659260841701"/>
      <name val="Lucida Bright"/>
      <family val="2"/>
      <scheme val="minor"/>
    </font>
    <font>
      <sz val="11"/>
      <color indexed="63"/>
      <name val="Lucida Bright"/>
      <family val="2"/>
      <scheme val="minor"/>
    </font>
    <font>
      <sz val="11"/>
      <name val="Lucida Bright"/>
      <family val="2"/>
      <scheme val="minor"/>
    </font>
    <font>
      <b/>
      <sz val="11"/>
      <color theme="1" tint="0.34998626667073579"/>
      <name val="Lucida Bright"/>
      <family val="2"/>
      <scheme val="minor"/>
    </font>
    <font>
      <sz val="11"/>
      <color theme="1" tint="0.24994659260841701"/>
      <name val="Lucida Bright"/>
      <family val="2"/>
      <scheme val="minor"/>
    </font>
    <font>
      <sz val="12"/>
      <color theme="8" tint="-0.249977111117893"/>
      <name val="Lucida Bright"/>
      <family val="1"/>
      <scheme val="minor"/>
    </font>
    <font>
      <sz val="11"/>
      <color theme="1" tint="0.14999847407452621"/>
      <name val="Lucida Bright"/>
      <family val="1"/>
      <scheme val="minor"/>
    </font>
    <font>
      <sz val="35"/>
      <color theme="1" tint="0.14999847407452621"/>
      <name val="Lucida Bright"/>
      <family val="1"/>
      <scheme val="minor"/>
    </font>
    <font>
      <sz val="12"/>
      <color theme="1" tint="0.14999847407452621"/>
      <name val="Lucida Bright"/>
      <family val="1"/>
      <scheme val="minor"/>
    </font>
    <font>
      <sz val="10"/>
      <color theme="1" tint="0.14999847407452621"/>
      <name val="Lucida Bright"/>
      <family val="1"/>
      <scheme val="minor"/>
    </font>
    <font>
      <sz val="9"/>
      <color theme="1" tint="0.14999847407452621"/>
      <name val="Lucida Bright"/>
      <family val="1"/>
      <scheme val="minor"/>
    </font>
    <font>
      <sz val="11"/>
      <color theme="1" tint="0.14999847407452621"/>
      <name val="Lucida Bright"/>
      <family val="2"/>
      <scheme val="minor"/>
    </font>
    <font>
      <sz val="35"/>
      <color theme="9" tint="-0.499984740745262"/>
      <name val="Cambria"/>
      <family val="1"/>
      <scheme val="major"/>
    </font>
    <font>
      <sz val="35"/>
      <color theme="8" tint="-0.499984740745262"/>
      <name val="Cambria"/>
      <family val="1"/>
      <scheme val="major"/>
    </font>
    <font>
      <sz val="35"/>
      <color theme="5" tint="-0.499984740745262"/>
      <name val="Cambria"/>
      <family val="1"/>
      <scheme val="major"/>
    </font>
    <font>
      <sz val="35"/>
      <color theme="7" tint="-0.499984740745262"/>
      <name val="Cambria"/>
      <family val="1"/>
      <scheme val="major"/>
    </font>
    <font>
      <sz val="12"/>
      <color theme="8" tint="-0.499984740745262"/>
      <name val="Lucida Bright"/>
      <family val="1"/>
      <scheme val="minor"/>
    </font>
    <font>
      <sz val="12"/>
      <color theme="9" tint="-0.499984740745262"/>
      <name val="Lucida Bright"/>
      <family val="1"/>
      <scheme val="minor"/>
    </font>
    <font>
      <sz val="12"/>
      <color theme="7" tint="-0.499984740745262"/>
      <name val="Lucida Bright"/>
      <family val="1"/>
      <scheme val="minor"/>
    </font>
    <font>
      <sz val="12"/>
      <color theme="5" tint="-0.499984740745262"/>
      <name val="Lucida Bright"/>
      <family val="1"/>
      <scheme val="minor"/>
    </font>
    <font>
      <sz val="11"/>
      <color rgb="FF006100"/>
      <name val="Lucida Bright"/>
      <family val="2"/>
      <scheme val="minor"/>
    </font>
    <font>
      <sz val="11"/>
      <color rgb="FF9C0006"/>
      <name val="Lucida Bright"/>
      <family val="2"/>
      <scheme val="minor"/>
    </font>
    <font>
      <sz val="11"/>
      <color rgb="FF9C5700"/>
      <name val="Lucida Bright"/>
      <family val="2"/>
      <scheme val="minor"/>
    </font>
    <font>
      <sz val="11"/>
      <color rgb="FF3F3F76"/>
      <name val="Lucida Bright"/>
      <family val="2"/>
      <scheme val="minor"/>
    </font>
    <font>
      <b/>
      <sz val="11"/>
      <color rgb="FF3F3F3F"/>
      <name val="Lucida Bright"/>
      <family val="2"/>
      <scheme val="minor"/>
    </font>
    <font>
      <b/>
      <sz val="11"/>
      <color rgb="FFFA7D00"/>
      <name val="Lucida Bright"/>
      <family val="2"/>
      <scheme val="minor"/>
    </font>
    <font>
      <sz val="11"/>
      <color rgb="FFFA7D00"/>
      <name val="Lucida Bright"/>
      <family val="2"/>
      <scheme val="minor"/>
    </font>
    <font>
      <sz val="11"/>
      <color rgb="FFFF0000"/>
      <name val="Lucida Bright"/>
      <family val="2"/>
      <scheme val="minor"/>
    </font>
    <font>
      <i/>
      <sz val="11"/>
      <color rgb="FF7F7F7F"/>
      <name val="Lucida Bright"/>
      <family val="2"/>
      <scheme val="minor"/>
    </font>
    <font>
      <b/>
      <sz val="11"/>
      <color theme="1"/>
      <name val="Lucida Bright"/>
      <family val="2"/>
      <scheme val="minor"/>
    </font>
    <font>
      <sz val="11"/>
      <color theme="0"/>
      <name val="Lucida Bright"/>
      <family val="2"/>
      <scheme val="minor"/>
    </font>
    <font>
      <sz val="9"/>
      <color rgb="FFFF0000"/>
      <name val="Lucida Bright"/>
      <family val="1"/>
      <scheme val="minor"/>
    </font>
    <font>
      <b/>
      <sz val="9"/>
      <color rgb="FFFF0000"/>
      <name val="Lucida Bright"/>
      <family val="1"/>
      <scheme val="minor"/>
    </font>
    <font>
      <sz val="10"/>
      <color rgb="FFFF0000"/>
      <name val="Lucida Bright"/>
      <family val="1"/>
      <scheme val="minor"/>
    </font>
    <font>
      <b/>
      <sz val="10"/>
      <color rgb="FFFF0000"/>
      <name val="Lucida Bright"/>
      <family val="1"/>
      <scheme val="minor"/>
    </font>
  </fonts>
  <fills count="39">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FF00"/>
        <bgColor indexed="64"/>
      </patternFill>
    </fill>
  </fills>
  <borders count="1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top/>
      <bottom style="medium">
        <color theme="8" tint="-0.24994659260841701"/>
      </bottom>
      <diagonal/>
    </border>
    <border>
      <left/>
      <right style="thin">
        <color theme="0"/>
      </right>
      <top/>
      <bottom style="thin">
        <color theme="0"/>
      </bottom>
      <diagonal/>
    </border>
    <border>
      <left style="thin">
        <color theme="0"/>
      </left>
      <right/>
      <top/>
      <bottom style="thin">
        <color theme="0"/>
      </bottom>
      <diagonal/>
    </border>
    <border>
      <left/>
      <right style="thin">
        <color theme="0"/>
      </right>
      <top style="thin">
        <color theme="0"/>
      </top>
      <bottom/>
      <diagonal/>
    </border>
    <border>
      <left style="thin">
        <color theme="0"/>
      </left>
      <right/>
      <top style="thin">
        <color theme="0"/>
      </top>
      <bottom/>
      <diagonal/>
    </border>
    <border>
      <left/>
      <right/>
      <top/>
      <bottom style="medium">
        <color theme="9" tint="-0.24994659260841701"/>
      </bottom>
      <diagonal/>
    </border>
    <border>
      <left/>
      <right/>
      <top/>
      <bottom style="medium">
        <color theme="7" tint="-0.24994659260841701"/>
      </bottom>
      <diagonal/>
    </border>
    <border>
      <left/>
      <right/>
      <top/>
      <bottom style="medium">
        <color theme="5" tint="-0.2499465926084170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8" fillId="10" borderId="0" applyNumberFormat="0" applyBorder="0" applyAlignment="0" applyProtection="0"/>
    <xf numFmtId="0" fontId="29" fillId="11" borderId="0" applyNumberFormat="0" applyBorder="0" applyAlignment="0" applyProtection="0"/>
    <xf numFmtId="0" fontId="30" fillId="12" borderId="0" applyNumberFormat="0" applyBorder="0" applyAlignment="0" applyProtection="0"/>
    <xf numFmtId="0" fontId="31" fillId="13" borderId="12" applyNumberFormat="0" applyAlignment="0" applyProtection="0"/>
    <xf numFmtId="0" fontId="32" fillId="14" borderId="13" applyNumberFormat="0" applyAlignment="0" applyProtection="0"/>
    <xf numFmtId="0" fontId="33" fillId="14" borderId="12" applyNumberFormat="0" applyAlignment="0" applyProtection="0"/>
    <xf numFmtId="0" fontId="34" fillId="0" borderId="14" applyNumberFormat="0" applyFill="0" applyAlignment="0" applyProtection="0"/>
    <xf numFmtId="0" fontId="3" fillId="15" borderId="15" applyNumberFormat="0" applyAlignment="0" applyProtection="0"/>
    <xf numFmtId="0" fontId="35" fillId="0" borderId="0" applyNumberFormat="0" applyFill="0" applyBorder="0" applyAlignment="0" applyProtection="0"/>
    <xf numFmtId="0" fontId="12" fillId="16" borderId="16" applyNumberFormat="0" applyFont="0" applyAlignment="0" applyProtection="0"/>
    <xf numFmtId="0" fontId="36" fillId="0" borderId="0" applyNumberFormat="0" applyFill="0" applyBorder="0" applyAlignment="0" applyProtection="0"/>
    <xf numFmtId="0" fontId="37" fillId="0" borderId="1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8"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8"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8"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8"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43">
    <xf numFmtId="0" fontId="0" fillId="0" borderId="0" xfId="0">
      <alignment vertical="top"/>
    </xf>
    <xf numFmtId="0" fontId="14" fillId="0" borderId="0" xfId="0" applyFont="1">
      <alignment vertical="top"/>
    </xf>
    <xf numFmtId="0" fontId="14" fillId="0" borderId="0" xfId="2" applyFont="1" applyFill="1" applyBorder="1" applyAlignment="1">
      <alignment vertical="center"/>
    </xf>
    <xf numFmtId="0" fontId="15" fillId="0" borderId="0" xfId="5" applyFont="1" applyFill="1" applyAlignment="1">
      <alignment horizontal="left" vertical="center"/>
    </xf>
    <xf numFmtId="0" fontId="17" fillId="0" borderId="0" xfId="0" applyFont="1">
      <alignment vertical="top"/>
    </xf>
    <xf numFmtId="0" fontId="18" fillId="0" borderId="0" xfId="0" applyFont="1" applyAlignment="1">
      <alignment horizontal="left" vertical="top" wrapText="1" indent="1"/>
    </xf>
    <xf numFmtId="0" fontId="16" fillId="0" borderId="0" xfId="0" applyFont="1" applyAlignment="1">
      <alignment horizontal="left" vertical="center" indent="1"/>
    </xf>
    <xf numFmtId="0" fontId="18" fillId="6" borderId="0" xfId="13" applyFont="1" applyFill="1" applyBorder="1" applyAlignment="1">
      <alignment horizontal="left" vertical="top" wrapText="1" indent="1"/>
    </xf>
    <xf numFmtId="0" fontId="17" fillId="6" borderId="7" xfId="14" applyFont="1" applyFill="1" applyBorder="1" applyAlignment="1">
      <alignment horizontal="center" vertical="center"/>
    </xf>
    <xf numFmtId="0" fontId="17" fillId="6" borderId="8" xfId="14" applyFont="1" applyFill="1" applyBorder="1" applyAlignment="1">
      <alignment horizontal="center" vertical="center"/>
    </xf>
    <xf numFmtId="0" fontId="17" fillId="0" borderId="5" xfId="16" applyFont="1" applyFill="1" applyBorder="1" applyAlignment="1">
      <alignment horizontal="center" vertical="center"/>
    </xf>
    <xf numFmtId="0" fontId="17" fillId="0" borderId="6" xfId="16" applyFont="1" applyFill="1" applyBorder="1" applyAlignment="1">
      <alignment horizontal="center" vertical="center"/>
    </xf>
    <xf numFmtId="0" fontId="19" fillId="0" borderId="0" xfId="0" applyFont="1">
      <alignment vertical="top"/>
    </xf>
    <xf numFmtId="0" fontId="18" fillId="7" borderId="0" xfId="13" applyFont="1" applyFill="1" applyBorder="1" applyAlignment="1">
      <alignment horizontal="left" vertical="top" wrapText="1" indent="1"/>
    </xf>
    <xf numFmtId="0" fontId="18" fillId="8" borderId="0" xfId="13" applyFont="1" applyFill="1" applyBorder="1" applyAlignment="1">
      <alignment horizontal="left" vertical="top" wrapText="1" indent="1"/>
    </xf>
    <xf numFmtId="0" fontId="18" fillId="9" borderId="0" xfId="13" applyFont="1" applyFill="1" applyBorder="1" applyAlignment="1">
      <alignment horizontal="left" vertical="top" wrapText="1" indent="1"/>
    </xf>
    <xf numFmtId="0" fontId="24" fillId="0" borderId="4" xfId="2" applyFont="1" applyFill="1" applyBorder="1" applyAlignment="1">
      <alignment horizontal="left" vertical="top" indent="1"/>
    </xf>
    <xf numFmtId="0" fontId="25" fillId="0" borderId="9" xfId="2" applyFont="1" applyFill="1" applyBorder="1" applyAlignment="1">
      <alignment horizontal="left" vertical="top" indent="1"/>
    </xf>
    <xf numFmtId="0" fontId="26" fillId="0" borderId="10" xfId="2" applyFont="1" applyFill="1" applyBorder="1" applyAlignment="1">
      <alignment horizontal="left" vertical="top" indent="1"/>
    </xf>
    <xf numFmtId="0" fontId="27" fillId="0" borderId="11" xfId="2" applyFont="1" applyFill="1" applyBorder="1" applyAlignment="1">
      <alignment horizontal="left" vertical="top" indent="1"/>
    </xf>
    <xf numFmtId="166" fontId="16" fillId="0" borderId="0" xfId="12" applyNumberFormat="1" applyFont="1" applyAlignment="1">
      <alignment horizontal="left" vertical="center" indent="1"/>
    </xf>
    <xf numFmtId="166" fontId="16" fillId="6" borderId="0" xfId="13" applyNumberFormat="1" applyFont="1" applyFill="1" applyBorder="1" applyAlignment="1">
      <alignment horizontal="left" vertical="center" wrapText="1" indent="1"/>
    </xf>
    <xf numFmtId="166" fontId="16" fillId="8" borderId="0" xfId="13" applyNumberFormat="1" applyFont="1" applyFill="1" applyBorder="1" applyAlignment="1">
      <alignment horizontal="left" vertical="center" wrapText="1" indent="1"/>
    </xf>
    <xf numFmtId="166" fontId="16" fillId="9" borderId="0" xfId="13" applyNumberFormat="1" applyFont="1" applyFill="1" applyBorder="1" applyAlignment="1">
      <alignment horizontal="left" vertical="center" wrapText="1" indent="1"/>
    </xf>
    <xf numFmtId="166" fontId="16" fillId="7" borderId="0" xfId="13" applyNumberFormat="1" applyFont="1" applyFill="1" applyBorder="1" applyAlignment="1">
      <alignment horizontal="left" vertical="center" wrapText="1" indent="1"/>
    </xf>
    <xf numFmtId="0" fontId="18" fillId="0" borderId="0" xfId="0" applyFont="1" applyAlignment="1">
      <alignment horizontal="center" vertical="top" wrapText="1"/>
    </xf>
    <xf numFmtId="20" fontId="18" fillId="0" borderId="0" xfId="0" applyNumberFormat="1" applyFont="1" applyAlignment="1">
      <alignment horizontal="center" vertical="top" wrapText="1"/>
    </xf>
    <xf numFmtId="0" fontId="18" fillId="38" borderId="0" xfId="0" applyFont="1" applyFill="1" applyAlignment="1">
      <alignment horizontal="center" vertical="top" wrapText="1"/>
    </xf>
    <xf numFmtId="20" fontId="18" fillId="0" borderId="0" xfId="0" applyNumberFormat="1" applyFont="1" applyFill="1" applyAlignment="1">
      <alignment horizontal="center" vertical="top" wrapText="1"/>
    </xf>
    <xf numFmtId="0" fontId="21" fillId="0" borderId="0" xfId="5" applyFont="1" applyFill="1" applyBorder="1">
      <alignment vertical="center"/>
    </xf>
    <xf numFmtId="0" fontId="14" fillId="6" borderId="0" xfId="11" applyFont="1" applyFill="1" applyBorder="1" applyAlignment="1">
      <alignment horizontal="left" vertical="center" wrapText="1" indent="1"/>
    </xf>
    <xf numFmtId="0" fontId="18" fillId="6" borderId="0" xfId="11" applyFont="1" applyFill="1" applyBorder="1">
      <alignment horizontal="left" vertical="top" wrapText="1" indent="1"/>
    </xf>
    <xf numFmtId="0" fontId="13" fillId="0" borderId="4" xfId="15" applyFont="1" applyFill="1" applyBorder="1" applyAlignment="1">
      <alignment horizontal="center" vertical="top"/>
    </xf>
    <xf numFmtId="0" fontId="20" fillId="0" borderId="0" xfId="5" applyFont="1" applyFill="1" applyBorder="1">
      <alignment vertical="center"/>
    </xf>
    <xf numFmtId="0" fontId="14" fillId="7" borderId="0" xfId="11" applyFont="1" applyFill="1" applyBorder="1" applyAlignment="1">
      <alignment horizontal="left" vertical="center" wrapText="1" indent="1"/>
    </xf>
    <xf numFmtId="0" fontId="18" fillId="7" borderId="0" xfId="11" applyFont="1" applyFill="1" applyBorder="1">
      <alignment horizontal="left" vertical="top" wrapText="1" indent="1"/>
    </xf>
    <xf numFmtId="0" fontId="14" fillId="0" borderId="0" xfId="2" applyFont="1" applyFill="1" applyBorder="1" applyAlignment="1">
      <alignment horizontal="center" vertical="center"/>
    </xf>
    <xf numFmtId="0" fontId="23" fillId="0" borderId="0" xfId="5" applyFont="1" applyFill="1" applyBorder="1">
      <alignment vertical="center"/>
    </xf>
    <xf numFmtId="0" fontId="14" fillId="9" borderId="0" xfId="11" applyFont="1" applyFill="1" applyBorder="1" applyAlignment="1">
      <alignment horizontal="left" vertical="center" wrapText="1" indent="1"/>
    </xf>
    <xf numFmtId="0" fontId="18" fillId="9" borderId="0" xfId="11" applyFont="1" applyFill="1" applyBorder="1">
      <alignment horizontal="left" vertical="top" wrapText="1" indent="1"/>
    </xf>
    <xf numFmtId="0" fontId="22" fillId="0" borderId="0" xfId="5" applyFont="1" applyFill="1" applyBorder="1">
      <alignment vertical="center"/>
    </xf>
    <xf numFmtId="0" fontId="14" fillId="8" borderId="0" xfId="11" applyFont="1" applyFill="1" applyBorder="1" applyAlignment="1">
      <alignment horizontal="left" vertical="center" wrapText="1" indent="1"/>
    </xf>
    <xf numFmtId="0" fontId="18" fillId="8" borderId="0" xfId="11" applyFont="1" applyFill="1" applyBorder="1">
      <alignment horizontal="left" vertical="top" wrapText="1" indent="1"/>
    </xf>
  </cellXfs>
  <cellStyles count="50">
    <cellStyle name="20% - Énfasis1" xfId="29" builtinId="30" customBuiltin="1"/>
    <cellStyle name="20% - Énfasis2" xfId="32" builtinId="34" customBuiltin="1"/>
    <cellStyle name="20% - Énfasis3" xfId="36" builtinId="38" customBuiltin="1"/>
    <cellStyle name="20% - Énfasis4" xfId="40" builtinId="42" customBuiltin="1"/>
    <cellStyle name="20% - Énfasis5" xfId="43" builtinId="46" customBuiltin="1"/>
    <cellStyle name="20% - Énfasis6" xfId="47" builtinId="50" customBuiltin="1"/>
    <cellStyle name="40% - Énfasis1" xfId="1" builtinId="31" customBuiltin="1"/>
    <cellStyle name="40% - Énfasis2" xfId="33" builtinId="35" customBuiltin="1"/>
    <cellStyle name="40% - Énfasis3" xfId="37" builtinId="39" customBuiltin="1"/>
    <cellStyle name="40% - Énfasis4" xfId="41" builtinId="43" customBuiltin="1"/>
    <cellStyle name="40% - Énfasis5" xfId="44" builtinId="47" customBuiltin="1"/>
    <cellStyle name="40% - Énfasis6" xfId="48" builtinId="51" customBuiltin="1"/>
    <cellStyle name="60% - Énfasis1" xfId="30" builtinId="32" customBuiltin="1"/>
    <cellStyle name="60% - Énfasis2" xfId="34" builtinId="36" customBuiltin="1"/>
    <cellStyle name="60% - Énfasis3" xfId="38" builtinId="40" customBuiltin="1"/>
    <cellStyle name="60% - Énfasis4" xfId="42" builtinId="44" customBuiltin="1"/>
    <cellStyle name="60% - Énfasis5" xfId="45" builtinId="48" customBuiltin="1"/>
    <cellStyle name="60% - Énfasis6" xfId="49" builtinId="52" customBuiltin="1"/>
    <cellStyle name="Bueno" xfId="17" builtinId="26" customBuiltin="1"/>
    <cellStyle name="Cálculo" xfId="22" builtinId="22" customBuiltin="1"/>
    <cellStyle name="Celda de comprobación" xfId="24" builtinId="23" customBuiltin="1"/>
    <cellStyle name="Celda vinculada" xfId="23" builtinId="24" customBuiltin="1"/>
    <cellStyle name="Con bandas" xfId="13" xr:uid="{00000000-0005-0000-0000-000003000000}"/>
    <cellStyle name="Día" xfId="12" xr:uid="{00000000-0005-0000-0000-000008000000}"/>
    <cellStyle name="Encabezado 1" xfId="2" builtinId="16" customBuiltin="1"/>
    <cellStyle name="Encabezado 4" xfId="11" builtinId="19" customBuiltin="1"/>
    <cellStyle name="Énfasis1" xfId="3" builtinId="29" customBuiltin="1"/>
    <cellStyle name="Énfasis2" xfId="31" builtinId="33" customBuiltin="1"/>
    <cellStyle name="Énfasis3" xfId="35" builtinId="37" customBuiltin="1"/>
    <cellStyle name="Énfasis4" xfId="39" builtinId="41" customBuiltin="1"/>
    <cellStyle name="Énfasis5" xfId="4" builtinId="45" customBuiltin="1"/>
    <cellStyle name="Énfasis6" xfId="46" builtinId="49" customBuiltin="1"/>
    <cellStyle name="Entrada" xfId="20" builtinId="20" customBuiltin="1"/>
    <cellStyle name="Entrada de configuración" xfId="14" xr:uid="{00000000-0005-0000-0000-00000F000000}"/>
    <cellStyle name="Incorrecto" xfId="18" builtinId="27" customBuiltin="1"/>
    <cellStyle name="Millares" xfId="6" builtinId="3" customBuiltin="1"/>
    <cellStyle name="Millares [0]" xfId="7" builtinId="6" customBuiltin="1"/>
    <cellStyle name="Moneda" xfId="8" builtinId="4" customBuiltin="1"/>
    <cellStyle name="Moneda [0]" xfId="9" builtinId="7" customBuiltin="1"/>
    <cellStyle name="Neutral" xfId="19" builtinId="28" customBuiltin="1"/>
    <cellStyle name="Normal" xfId="0" builtinId="0" customBuiltin="1"/>
    <cellStyle name="Notas" xfId="26" builtinId="10" customBuiltin="1"/>
    <cellStyle name="Porcentaje" xfId="10" builtinId="5" customBuiltin="1"/>
    <cellStyle name="Salida" xfId="21" builtinId="21" customBuiltin="1"/>
    <cellStyle name="Texto de advertencia" xfId="25" builtinId="11" customBuiltin="1"/>
    <cellStyle name="Texto explicativo" xfId="27" builtinId="53" customBuiltin="1"/>
    <cellStyle name="Título" xfId="5" builtinId="15" customBuiltin="1"/>
    <cellStyle name="Título 2" xfId="15" builtinId="17" customBuiltin="1"/>
    <cellStyle name="Título 3" xfId="16" builtinId="18" customBuiltin="1"/>
    <cellStyle name="Total" xfId="28" builtinId="25" customBuiltin="1"/>
  </cellStyles>
  <dxfs count="26">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microsoft.com/office/2022/10/relationships/richValueRel" Target="richData/richValueRel.xml"/><Relationship Id="rId3" Type="http://schemas.openxmlformats.org/officeDocument/2006/relationships/worksheet" Target="worksheets/sheet3.xml"/><Relationship Id="rId21" Type="http://schemas.microsoft.com/office/2017/06/relationships/rdRichValueTypes" Target="richData/rdRichValueTyp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eetMetadata" Target="metadata.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sharedStrings" Target="sharedStrings.xml"/><Relationship Id="rId20" Type="http://schemas.microsoft.com/office/2017/06/relationships/rdRichValueStructure" Target="richData/rdrichvaluestructure.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styles" Target="styles.xml"/><Relationship Id="rId23" Type="http://schemas.openxmlformats.org/officeDocument/2006/relationships/customXml" Target="../customXml/item1.xml"/><Relationship Id="rId10" Type="http://schemas.openxmlformats.org/officeDocument/2006/relationships/worksheet" Target="worksheets/sheet10.xml"/><Relationship Id="rId19" Type="http://schemas.microsoft.com/office/2017/06/relationships/rdRichValue" Target="richData/rdrichvalu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2.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3.jpg"/></Relationships>
</file>

<file path=xl/drawings/_rels/drawing4.xml.rels><?xml version="1.0" encoding="UTF-8" standalone="yes"?>
<Relationships xmlns="http://schemas.openxmlformats.org/package/2006/relationships"><Relationship Id="rId1" Type="http://schemas.openxmlformats.org/officeDocument/2006/relationships/image" Target="../media/image4.jpg"/></Relationships>
</file>

<file path=xl/drawings/_rels/drawing5.xml.rels><?xml version="1.0" encoding="UTF-8" standalone="yes"?>
<Relationships xmlns="http://schemas.openxmlformats.org/package/2006/relationships"><Relationship Id="rId1" Type="http://schemas.openxmlformats.org/officeDocument/2006/relationships/image" Target="../media/image5.jp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1.jpg"/></Relationships>
</file>

<file path=xl/drawings/drawing1.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3" name="Imagen 2" descr="Edificios y un árbol en invierno" title="Encabezado de invierno">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2" name="Imagen 1" descr="Edificios y un árbol en invierno" title="Encabezado de invierno">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1552575</xdr:colOff>
      <xdr:row>0</xdr:row>
      <xdr:rowOff>114299</xdr:rowOff>
    </xdr:from>
    <xdr:to>
      <xdr:col>7</xdr:col>
      <xdr:colOff>444500</xdr:colOff>
      <xdr:row>1</xdr:row>
      <xdr:rowOff>1910952</xdr:rowOff>
    </xdr:to>
    <xdr:pic>
      <xdr:nvPicPr>
        <xdr:cNvPr id="2" name="Imagen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rcRect/>
        <a:stretch/>
      </xdr:blipFill>
      <xdr:spPr>
        <a:xfrm>
          <a:off x="5972175" y="114299"/>
          <a:ext cx="3397250" cy="19109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38100</xdr:colOff>
      <xdr:row>1</xdr:row>
      <xdr:rowOff>0</xdr:rowOff>
    </xdr:from>
    <xdr:to>
      <xdr:col>7</xdr:col>
      <xdr:colOff>444500</xdr:colOff>
      <xdr:row>1</xdr:row>
      <xdr:rowOff>1718072</xdr:rowOff>
    </xdr:to>
    <xdr:pic>
      <xdr:nvPicPr>
        <xdr:cNvPr id="2" name="Imagen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rcRect/>
        <a:stretch/>
      </xdr:blipFill>
      <xdr:spPr>
        <a:xfrm>
          <a:off x="5905500" y="114300"/>
          <a:ext cx="3054350" cy="171807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781050</xdr:colOff>
      <xdr:row>0</xdr:row>
      <xdr:rowOff>114299</xdr:rowOff>
    </xdr:from>
    <xdr:to>
      <xdr:col>7</xdr:col>
      <xdr:colOff>444500</xdr:colOff>
      <xdr:row>1</xdr:row>
      <xdr:rowOff>1300162</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rcRect/>
        <a:stretch/>
      </xdr:blipFill>
      <xdr:spPr>
        <a:xfrm>
          <a:off x="6657975" y="114299"/>
          <a:ext cx="2311400" cy="130016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xdr:col>
      <xdr:colOff>190500</xdr:colOff>
      <xdr:row>0</xdr:row>
      <xdr:rowOff>114299</xdr:rowOff>
    </xdr:from>
    <xdr:to>
      <xdr:col>7</xdr:col>
      <xdr:colOff>444500</xdr:colOff>
      <xdr:row>2</xdr:row>
      <xdr:rowOff>3571</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rcRect/>
        <a:stretch/>
      </xdr:blipFill>
      <xdr:spPr>
        <a:xfrm>
          <a:off x="6191250" y="114299"/>
          <a:ext cx="2901950" cy="163234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238125</xdr:colOff>
      <xdr:row>1</xdr:row>
      <xdr:rowOff>0</xdr:rowOff>
    </xdr:from>
    <xdr:to>
      <xdr:col>7</xdr:col>
      <xdr:colOff>444500</xdr:colOff>
      <xdr:row>1</xdr:row>
      <xdr:rowOff>1605558</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rcRect/>
        <a:stretch/>
      </xdr:blipFill>
      <xdr:spPr>
        <a:xfrm>
          <a:off x="6238875" y="114300"/>
          <a:ext cx="2854325" cy="160555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209550</xdr:colOff>
      <xdr:row>0</xdr:row>
      <xdr:rowOff>114299</xdr:rowOff>
    </xdr:from>
    <xdr:to>
      <xdr:col>7</xdr:col>
      <xdr:colOff>427420</xdr:colOff>
      <xdr:row>1</xdr:row>
      <xdr:rowOff>1612023</xdr:rowOff>
    </xdr:to>
    <xdr:pic>
      <xdr:nvPicPr>
        <xdr:cNvPr id="3" name="Imagen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srcRect/>
        <a:stretch/>
      </xdr:blipFill>
      <xdr:spPr>
        <a:xfrm>
          <a:off x="5657850" y="114299"/>
          <a:ext cx="2865820" cy="16120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6</xdr:col>
      <xdr:colOff>252794</xdr:colOff>
      <xdr:row>1</xdr:row>
      <xdr:rowOff>66674</xdr:rowOff>
    </xdr:from>
    <xdr:to>
      <xdr:col>9</xdr:col>
      <xdr:colOff>133350</xdr:colOff>
      <xdr:row>1</xdr:row>
      <xdr:rowOff>1574684</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rcRect/>
        <a:stretch/>
      </xdr:blipFill>
      <xdr:spPr>
        <a:xfrm>
          <a:off x="7272719" y="180974"/>
          <a:ext cx="2680906" cy="1508010"/>
        </a:xfrm>
        <a:prstGeom prst="rect">
          <a:avLst/>
        </a:prstGeom>
      </xdr:spPr>
    </xdr:pic>
    <xdr:clientData/>
  </xdr:twoCellAnchor>
  <xdr:twoCellAnchor>
    <xdr:from>
      <xdr:col>5</xdr:col>
      <xdr:colOff>1257299</xdr:colOff>
      <xdr:row>1</xdr:row>
      <xdr:rowOff>1609725</xdr:rowOff>
    </xdr:from>
    <xdr:to>
      <xdr:col>5</xdr:col>
      <xdr:colOff>1303018</xdr:colOff>
      <xdr:row>1</xdr:row>
      <xdr:rowOff>1657350</xdr:rowOff>
    </xdr:to>
    <xdr:sp macro="" textlink="">
      <xdr:nvSpPr>
        <xdr:cNvPr id="3" name="CuadroTexto 2">
          <a:extLst>
            <a:ext uri="{FF2B5EF4-FFF2-40B4-BE49-F238E27FC236}">
              <a16:creationId xmlns:a16="http://schemas.microsoft.com/office/drawing/2014/main" id="{EF9BB25F-ADA1-5C40-6B7D-2CA6D155CB63}"/>
            </a:ext>
          </a:extLst>
        </xdr:cNvPr>
        <xdr:cNvSpPr txBox="1"/>
      </xdr:nvSpPr>
      <xdr:spPr>
        <a:xfrm flipH="1" flipV="1">
          <a:off x="6953249" y="1724025"/>
          <a:ext cx="45719" cy="476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ES" sz="1100"/>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1076325</xdr:colOff>
      <xdr:row>1</xdr:row>
      <xdr:rowOff>0</xdr:rowOff>
    </xdr:from>
    <xdr:to>
      <xdr:col>7</xdr:col>
      <xdr:colOff>219725</xdr:colOff>
      <xdr:row>1</xdr:row>
      <xdr:rowOff>1143000</xdr:rowOff>
    </xdr:to>
    <xdr:pic>
      <xdr:nvPicPr>
        <xdr:cNvPr id="2" name="Imagen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rcRect/>
        <a:stretch/>
      </xdr:blipFill>
      <xdr:spPr>
        <a:xfrm>
          <a:off x="6524625" y="114300"/>
          <a:ext cx="1791350" cy="1143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5</xdr:col>
      <xdr:colOff>610919</xdr:colOff>
      <xdr:row>1</xdr:row>
      <xdr:rowOff>164957</xdr:rowOff>
    </xdr:from>
    <xdr:to>
      <xdr:col>7</xdr:col>
      <xdr:colOff>1219200</xdr:colOff>
      <xdr:row>2</xdr:row>
      <xdr:rowOff>25542</xdr:rowOff>
    </xdr:to>
    <xdr:pic>
      <xdr:nvPicPr>
        <xdr:cNvPr id="2" name="Imagen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rcRect/>
        <a:stretch/>
      </xdr:blipFill>
      <xdr:spPr>
        <a:xfrm>
          <a:off x="6268769" y="279257"/>
          <a:ext cx="3551506" cy="1136935"/>
        </a:xfrm>
        <a:prstGeom prst="rect">
          <a:avLst/>
        </a:prstGeom>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5">
      <a:majorFont>
        <a:latin typeface="Cambria"/>
        <a:ea typeface=""/>
        <a:cs typeface=""/>
      </a:majorFont>
      <a:minorFont>
        <a:latin typeface="Lucida Bright"/>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8" tint="0.59999389629810485"/>
    <pageSetUpPr autoPageBreaks="0" fitToPage="1"/>
  </sheetPr>
  <dimension ref="A1:L15"/>
  <sheetViews>
    <sheetView showGridLines="0" zoomScaleNormal="100" workbookViewId="0">
      <selection activeCell="L7" sqref="L7"/>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8.77734375" style="1" customWidth="1"/>
    <col min="11" max="12" width="15.77734375" style="1" customWidth="1"/>
    <col min="13" max="13" width="1.77734375" style="1" customWidth="1"/>
    <col min="14" max="16384" width="8.88671875" style="1"/>
  </cols>
  <sheetData>
    <row r="1" spans="1:12" ht="9" customHeight="1" x14ac:dyDescent="0.2">
      <c r="I1" s="1" t="s">
        <v>1</v>
      </c>
    </row>
    <row r="2" spans="1:12" ht="100.5" customHeight="1" x14ac:dyDescent="0.2">
      <c r="B2" s="29" t="str">
        <f>"Enero "&amp;CalendarYear</f>
        <v>Enero 2025</v>
      </c>
      <c r="C2" s="29"/>
      <c r="D2" s="29"/>
      <c r="E2" s="2"/>
      <c r="F2" s="2"/>
      <c r="G2" s="2"/>
      <c r="H2" s="3"/>
    </row>
    <row r="3" spans="1:12"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c r="K3" s="32" t="s">
        <v>2</v>
      </c>
      <c r="L3" s="32"/>
    </row>
    <row r="4" spans="1:12" s="6" customFormat="1" ht="19.5" customHeight="1" x14ac:dyDescent="0.2">
      <c r="B4" s="20">
        <f t="array" ref="B4:H4">DaysAndWeeks+DATE(CalendarYear,1,1)-WEEKDAY(DATE(CalendarYear,1,1),(InicioDeLaSemana="lunes")+1)+1</f>
        <v>45656</v>
      </c>
      <c r="C4" s="20">
        <v>45657</v>
      </c>
      <c r="D4" s="20">
        <v>45658</v>
      </c>
      <c r="E4" s="20">
        <v>45659</v>
      </c>
      <c r="F4" s="20">
        <v>45660</v>
      </c>
      <c r="G4" s="20">
        <v>45661</v>
      </c>
      <c r="H4" s="20">
        <v>45662</v>
      </c>
      <c r="K4" s="10" t="s">
        <v>3</v>
      </c>
      <c r="L4" s="11" t="s">
        <v>4</v>
      </c>
    </row>
    <row r="5" spans="1:12" s="5" customFormat="1" ht="48" customHeight="1" x14ac:dyDescent="0.2">
      <c r="K5" s="8">
        <v>2025</v>
      </c>
      <c r="L5" s="9" t="s">
        <v>5</v>
      </c>
    </row>
    <row r="6" spans="1:12" s="6" customFormat="1" ht="19.5" customHeight="1" x14ac:dyDescent="0.2">
      <c r="B6" s="21">
        <f t="array" ref="B6:H6">DaysAndWeeks+DATE(CalendarYear,1,1)-WEEKDAY(DATE(CalendarYear,1,1),(InicioDeLaSemana="lunes")+1)+8</f>
        <v>45663</v>
      </c>
      <c r="C6" s="21">
        <v>45664</v>
      </c>
      <c r="D6" s="21">
        <v>45665</v>
      </c>
      <c r="E6" s="21">
        <v>45666</v>
      </c>
      <c r="F6" s="21">
        <v>45667</v>
      </c>
      <c r="G6" s="21">
        <v>45668</v>
      </c>
      <c r="H6" s="21">
        <v>45669</v>
      </c>
    </row>
    <row r="7" spans="1:12" s="5" customFormat="1" ht="48" customHeight="1" x14ac:dyDescent="0.2">
      <c r="B7" s="7"/>
      <c r="C7" s="7"/>
      <c r="D7" s="7"/>
      <c r="E7" s="7"/>
      <c r="F7" s="7"/>
      <c r="G7" s="7"/>
      <c r="H7" s="7"/>
    </row>
    <row r="8" spans="1:12" s="6" customFormat="1" ht="19.5" customHeight="1" x14ac:dyDescent="0.2">
      <c r="B8" s="20">
        <f t="array" ref="B8:H8">DaysAndWeeks+DATE(CalendarYear,1,1)-WEEKDAY(DATE(CalendarYear,1,1),(InicioDeLaSemana="lunes")+1)+15</f>
        <v>45670</v>
      </c>
      <c r="C8" s="20">
        <v>45671</v>
      </c>
      <c r="D8" s="20">
        <v>45672</v>
      </c>
      <c r="E8" s="20">
        <v>45673</v>
      </c>
      <c r="F8" s="20">
        <v>45674</v>
      </c>
      <c r="G8" s="20">
        <v>45675</v>
      </c>
      <c r="H8" s="20">
        <v>45676</v>
      </c>
    </row>
    <row r="9" spans="1:12" s="5" customFormat="1" ht="48" customHeight="1" x14ac:dyDescent="0.2"/>
    <row r="10" spans="1:12" s="6" customFormat="1" ht="19.5" customHeight="1" x14ac:dyDescent="0.2">
      <c r="B10" s="21">
        <f t="array" ref="B10:H10">DaysAndWeeks+DATE(CalendarYear,1,1)-WEEKDAY(DATE(CalendarYear,1,1),(InicioDeLaSemana="lunes")+1)+22</f>
        <v>45677</v>
      </c>
      <c r="C10" s="21">
        <v>45678</v>
      </c>
      <c r="D10" s="21">
        <v>45679</v>
      </c>
      <c r="E10" s="21">
        <v>45680</v>
      </c>
      <c r="F10" s="21">
        <v>45681</v>
      </c>
      <c r="G10" s="21">
        <v>45682</v>
      </c>
      <c r="H10" s="21">
        <v>45683</v>
      </c>
    </row>
    <row r="11" spans="1:12" s="5" customFormat="1" ht="48" customHeight="1" x14ac:dyDescent="0.2">
      <c r="B11" s="7"/>
      <c r="C11" s="7"/>
      <c r="D11" s="7"/>
      <c r="E11" s="7"/>
      <c r="F11" s="7"/>
      <c r="G11" s="7"/>
      <c r="H11" s="7"/>
    </row>
    <row r="12" spans="1:12" s="6" customFormat="1" ht="19.5" customHeight="1" x14ac:dyDescent="0.2">
      <c r="B12" s="20">
        <f t="array" ref="B12:H12">DaysAndWeeks+DATE(CalendarYear,1,1)-WEEKDAY(DATE(CalendarYear,1,1),(InicioDeLaSemana="lunes")+1)+29</f>
        <v>45684</v>
      </c>
      <c r="C12" s="20">
        <v>45685</v>
      </c>
      <c r="D12" s="20">
        <v>45686</v>
      </c>
      <c r="E12" s="20">
        <v>45687</v>
      </c>
      <c r="F12" s="20">
        <v>45688</v>
      </c>
      <c r="G12" s="20">
        <v>45689</v>
      </c>
      <c r="H12" s="20">
        <v>45690</v>
      </c>
    </row>
    <row r="13" spans="1:12" s="5" customFormat="1" ht="48" customHeight="1" x14ac:dyDescent="0.2"/>
    <row r="14" spans="1:12" s="6" customFormat="1" ht="19.5" customHeight="1" x14ac:dyDescent="0.2">
      <c r="B14" s="21">
        <f t="array" ref="B14:C14">DaysAndWeeks+DATE(CalendarYear,1,1)-WEEKDAY(DATE(CalendarYear,1,1),(InicioDeLaSemana="lunes")+1)+36</f>
        <v>45691</v>
      </c>
      <c r="C14" s="21">
        <v>45692</v>
      </c>
      <c r="D14" s="30" t="s">
        <v>0</v>
      </c>
      <c r="E14" s="30"/>
      <c r="F14" s="30"/>
      <c r="G14" s="30"/>
      <c r="H14" s="30"/>
    </row>
    <row r="15" spans="1:12" s="5" customFormat="1" ht="48" customHeight="1" x14ac:dyDescent="0.2">
      <c r="B15" s="7"/>
      <c r="C15" s="7"/>
      <c r="D15" s="31"/>
      <c r="E15" s="31"/>
      <c r="F15" s="31"/>
      <c r="G15" s="31"/>
      <c r="H15" s="31"/>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ccione un día de la lista. Seleccione Cancelar y, después, presione ALT + Flecha abajo para seleccionar el día de la lista desplegable" prompt="Seleccione el día de inicio de la semana en esta celda. Presione ALT + Flecha abajo para abrir la lista desplegable, presione Flecha abajo y después ENTRAR para realizar la selección" sqref="L5" xr:uid="{00000000-0002-0000-0000-000000000000}">
      <formula1>"domingo, lunes"</formula1>
    </dataValidation>
    <dataValidation allowBlank="1" showInputMessage="1" showErrorMessage="1" prompt="Cree un calendario de un mes personalizado en este libro. Personalice el año y el día de inicio de la semana para todos los meses de esta hoja de cálculo de enero. Cada mes se encuentra en una hoja de cálculo independiente." sqref="A1" xr:uid="{00000000-0002-0000-0000-000001000000}"/>
    <dataValidation allowBlank="1" showInputMessage="1" showErrorMessage="1" prompt="Escriba el año en la celda inferior." sqref="K4" xr:uid="{00000000-0002-0000-0000-000002000000}"/>
    <dataValidation allowBlank="1" showInputMessage="1" showErrorMessage="1" prompt="Seleccione el día de inicio de la semana en la celda inferior." sqref="L4" xr:uid="{00000000-0002-0000-0000-000003000000}"/>
    <dataValidation allowBlank="1" showInputMessage="1" showErrorMessage="1" prompt="Escriba el año en esta celda" sqref="K5" xr:uid="{00000000-0002-0000-0000-000004000000}"/>
    <dataValidation allowBlank="1" showInputMessage="1" showErrorMessage="1" prompt="Esta fila contiene los nombres de los días laborables de este calendario. Esta celda contiene el día de inicio de la semana. Para cambiar el día de inicio de la semana, escriba un nuevo día laborable en la celda L5, en esta hoja de cálculo." sqref="B3" xr:uid="{00000000-0002-0000-0000-000005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000-000006000000}"/>
    <dataValidation allowBlank="1" showInputMessage="1" showErrorMessage="1" prompt="El año de esta celda se actualiza automáticamente según el año especificado en la celda K5. El calendario siguiente incluye fechas de los meses anterior y posterior con un sombreado de fuente más claro." sqref="B2:D2" xr:uid="{00000000-0002-0000-0000-000007000000}"/>
    <dataValidation allowBlank="1" showInputMessage="1" showErrorMessage="1" prompt="El día de la semana se determinará automáticamente" sqref="C3:H3" xr:uid="{00000000-0002-0000-0000-000008000000}"/>
    <dataValidation allowBlank="1" showInputMessage="1" showErrorMessage="1" prompt="Las celdas de esta fila y las filas 7, 9, 11, 13 y 15 son para escribir notas diarias relacionadas con el día natural de la celda anterior." sqref="B5" xr:uid="{00000000-0002-0000-0000-000009000000}"/>
    <dataValidation allowBlank="1" showInputMessage="1" prompt="Escriba las notas del mes en esta celda." sqref="D15:H15" xr:uid="{00000000-0002-0000-0000-00000A000000}"/>
    <dataValidation allowBlank="1" showInputMessage="1" prompt="Escriba las notas del mes en la celda inferior." sqref="D14:H14" xr:uid="{00000000-0002-0000-0000-00000B000000}"/>
    <dataValidation allowBlank="1" showInputMessage="1" showErrorMessage="1" prompt="Escriba el año y seleccione el día de inicio del calendario en las celdas siguientes. Estas celdas de configuración del calendario no se imprimirán." sqref="K3" xr:uid="{00000000-0002-0000-0000-00000C000000}"/>
  </dataValidations>
  <printOptions horizontalCentered="1"/>
  <pageMargins left="0.25" right="0.25" top="0.5" bottom="0.5" header="0.3" footer="0.3"/>
  <pageSetup paperSize="9" orientation="landscape" r:id="rId1"/>
  <headerFooter differentFirst="1"/>
  <drawing r:id="rId2"/>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8" tint="0.59999389629810485"/>
    <pageSetUpPr fitToPage="1"/>
  </sheetPr>
  <dimension ref="A1:I15"/>
  <sheetViews>
    <sheetView showGridLines="0" zoomScaleNormal="100" workbookViewId="0"/>
  </sheetViews>
  <sheetFormatPr baseColWidth="10" defaultColWidth="8.88671875" defaultRowHeight="14.25" x14ac:dyDescent="0.2"/>
  <cols>
    <col min="1" max="1" width="1.77734375" style="1" customWidth="1"/>
    <col min="2" max="8" width="15.44140625" style="1" customWidth="1"/>
    <col min="9" max="9" width="1.77734375" style="1" customWidth="1"/>
    <col min="10" max="16384" width="8.88671875" style="1"/>
  </cols>
  <sheetData>
    <row r="1" spans="1:9" ht="9" customHeight="1" x14ac:dyDescent="0.2">
      <c r="I1" s="1" t="s">
        <v>1</v>
      </c>
    </row>
    <row r="2" spans="1:9" ht="100.5" customHeight="1" x14ac:dyDescent="0.2">
      <c r="B2" s="29" t="str">
        <f>"Febrero "&amp;CalendarYear</f>
        <v>Febrero 2025</v>
      </c>
      <c r="C2" s="29"/>
      <c r="D2" s="29"/>
      <c r="E2" s="2"/>
      <c r="F2" s="2"/>
      <c r="G2" s="2"/>
      <c r="H2" s="3"/>
    </row>
    <row r="3" spans="1:9"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row>
    <row r="4" spans="1:9" s="6" customFormat="1" ht="19.5" customHeight="1" x14ac:dyDescent="0.2">
      <c r="B4" s="20">
        <f t="array" ref="B4:H4">DaysAndWeeks+DATE(CalendarYear,2,1)-WEEKDAY(DATE(CalendarYear,2,1),(InicioDeLaSemana="lunes")+1)+1</f>
        <v>45684</v>
      </c>
      <c r="C4" s="20">
        <v>45685</v>
      </c>
      <c r="D4" s="20">
        <v>45686</v>
      </c>
      <c r="E4" s="20">
        <v>45687</v>
      </c>
      <c r="F4" s="20">
        <v>45688</v>
      </c>
      <c r="G4" s="20">
        <v>45689</v>
      </c>
      <c r="H4" s="20">
        <v>45690</v>
      </c>
    </row>
    <row r="5" spans="1:9" s="5" customFormat="1" ht="48" customHeight="1" x14ac:dyDescent="0.2"/>
    <row r="6" spans="1:9" s="6" customFormat="1" ht="19.5" customHeight="1" x14ac:dyDescent="0.2">
      <c r="B6" s="21">
        <f t="array" ref="B6:H6">DaysAndWeeks+DATE(CalendarYear,2,1)-WEEKDAY(DATE(CalendarYear,2,1),(InicioDeLaSemana="lunes")+1)+8</f>
        <v>45691</v>
      </c>
      <c r="C6" s="21">
        <v>45692</v>
      </c>
      <c r="D6" s="21">
        <v>45693</v>
      </c>
      <c r="E6" s="21">
        <v>45694</v>
      </c>
      <c r="F6" s="21">
        <v>45695</v>
      </c>
      <c r="G6" s="21">
        <v>45696</v>
      </c>
      <c r="H6" s="21">
        <v>45697</v>
      </c>
    </row>
    <row r="7" spans="1:9" s="5" customFormat="1" ht="48" customHeight="1" x14ac:dyDescent="0.2">
      <c r="B7" s="7"/>
      <c r="C7" s="7"/>
      <c r="D7" s="7"/>
      <c r="E7" s="7"/>
      <c r="F7" s="7"/>
      <c r="G7" s="7"/>
      <c r="H7" s="7"/>
    </row>
    <row r="8" spans="1:9" s="6" customFormat="1" ht="19.5" customHeight="1" x14ac:dyDescent="0.2">
      <c r="B8" s="20">
        <f t="array" ref="B8:H8">DaysAndWeeks+DATE(CalendarYear,2,1)-WEEKDAY(DATE(CalendarYear,2,1),(InicioDeLaSemana="lunes")+1)+15</f>
        <v>45698</v>
      </c>
      <c r="C8" s="20">
        <v>45699</v>
      </c>
      <c r="D8" s="20">
        <v>45700</v>
      </c>
      <c r="E8" s="20">
        <v>45701</v>
      </c>
      <c r="F8" s="20">
        <v>45702</v>
      </c>
      <c r="G8" s="20">
        <v>45703</v>
      </c>
      <c r="H8" s="20">
        <v>45704</v>
      </c>
    </row>
    <row r="9" spans="1:9" s="5" customFormat="1" ht="48" customHeight="1" x14ac:dyDescent="0.2"/>
    <row r="10" spans="1:9" s="6" customFormat="1" ht="19.5" customHeight="1" x14ac:dyDescent="0.2">
      <c r="B10" s="21">
        <f t="array" ref="B10:H10">DaysAndWeeks+DATE(CalendarYear,2,1)-WEEKDAY(DATE(CalendarYear,2,1),(InicioDeLaSemana="lunes")+1)+22</f>
        <v>45705</v>
      </c>
      <c r="C10" s="21">
        <v>45706</v>
      </c>
      <c r="D10" s="21">
        <v>45707</v>
      </c>
      <c r="E10" s="21">
        <v>45708</v>
      </c>
      <c r="F10" s="21">
        <v>45709</v>
      </c>
      <c r="G10" s="21">
        <v>45710</v>
      </c>
      <c r="H10" s="21">
        <v>45711</v>
      </c>
    </row>
    <row r="11" spans="1:9" s="5" customFormat="1" ht="48" customHeight="1" x14ac:dyDescent="0.2">
      <c r="B11" s="7"/>
      <c r="C11" s="7"/>
      <c r="D11" s="7"/>
      <c r="E11" s="7"/>
      <c r="F11" s="7"/>
      <c r="G11" s="7"/>
      <c r="H11" s="7"/>
    </row>
    <row r="12" spans="1:9" s="6" customFormat="1" ht="19.5" customHeight="1" x14ac:dyDescent="0.2">
      <c r="B12" s="20">
        <f t="array" ref="B12:H12">DaysAndWeeks+DATE(CalendarYear,2,1)-WEEKDAY(DATE(CalendarYear,2,1),(InicioDeLaSemana="lunes")+1)+29</f>
        <v>45712</v>
      </c>
      <c r="C12" s="20">
        <v>45713</v>
      </c>
      <c r="D12" s="20">
        <v>45714</v>
      </c>
      <c r="E12" s="20">
        <v>45715</v>
      </c>
      <c r="F12" s="20">
        <v>45716</v>
      </c>
      <c r="G12" s="20">
        <v>45717</v>
      </c>
      <c r="H12" s="20">
        <v>45718</v>
      </c>
    </row>
    <row r="13" spans="1:9" s="5" customFormat="1" ht="48" customHeight="1" x14ac:dyDescent="0.2"/>
    <row r="14" spans="1:9" s="6" customFormat="1" ht="19.5" customHeight="1" x14ac:dyDescent="0.2">
      <c r="B14" s="21">
        <f t="array" ref="B14:C14">DaysAndWeeks+DATE(CalendarYear,2,1)-WEEKDAY(DATE(CalendarYear,2,1),(InicioDeLaSemana="lunes")+1)+36</f>
        <v>45719</v>
      </c>
      <c r="C14" s="21">
        <v>45720</v>
      </c>
      <c r="D14" s="30" t="s">
        <v>0</v>
      </c>
      <c r="E14" s="30"/>
      <c r="F14" s="30"/>
      <c r="G14" s="30"/>
      <c r="H14" s="30"/>
    </row>
    <row r="15" spans="1:9" s="5" customFormat="1" ht="48" customHeight="1" x14ac:dyDescent="0.2">
      <c r="B15" s="7"/>
      <c r="C15" s="7"/>
      <c r="D15" s="31"/>
      <c r="E15" s="31"/>
      <c r="F15" s="31"/>
      <c r="G15" s="31"/>
      <c r="H15" s="31"/>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El día de la semana se determinará automáticamente" sqref="C3:H3" xr:uid="{00000000-0002-0000-01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100-000001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100-000002000000}"/>
    <dataValidation allowBlank="1" showInputMessage="1" showErrorMessage="1" prompt="Calendario del mes de febrero" sqref="A1" xr:uid="{00000000-0002-0000-0100-000003000000}"/>
    <dataValidation allowBlank="1" showInputMessage="1" prompt="Escriba las notas del mes en la celda inferior." sqref="D14:H14" xr:uid="{00000000-0002-0000-0100-000004000000}"/>
    <dataValidation allowBlank="1" showInputMessage="1" prompt="Escriba las notas del mes en esta celda." sqref="D15:H15" xr:uid="{00000000-0002-0000-0100-000005000000}"/>
    <dataValidation allowBlank="1" showInputMessage="1" showErrorMessage="1" prompt="Las celdas de esta fila y las filas 7, 9, 11, 13 y 15 son para escribir notas diarias relacionadas con el día natural de la celda anterior." sqref="B5" xr:uid="{00000000-0002-0000-01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100-000007000000}"/>
  </dataValidations>
  <printOptions horizontalCentered="1"/>
  <pageMargins left="0.25" right="0.25" top="0.5" bottom="0.5" header="0.3" footer="0.3"/>
  <pageSetup paperSize="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theme="9" tint="0.59999389629810485"/>
    <pageSetUpPr fitToPage="1"/>
  </sheetPr>
  <dimension ref="A1:I15"/>
  <sheetViews>
    <sheetView showGridLines="0" zoomScaleNormal="100" workbookViewId="0">
      <selection activeCell="N5" sqref="N5"/>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A1" s="1" t="e" vm="1">
        <v>#VALUE!</v>
      </c>
      <c r="I1" s="1" t="s">
        <v>1</v>
      </c>
    </row>
    <row r="2" spans="1:9" s="1" customFormat="1" ht="100.5" customHeight="1" x14ac:dyDescent="0.2">
      <c r="B2" s="33" t="str">
        <f>"Marzo "&amp;CalendarYear</f>
        <v>Marzo 2025</v>
      </c>
      <c r="C2" s="33"/>
      <c r="D2" s="33"/>
      <c r="E2" s="2"/>
      <c r="F2" s="36" t="e" vm="1">
        <v>#VALUE!</v>
      </c>
      <c r="G2" s="36"/>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DaysAndWeeks+DATE(CalendarYear,3,1)-WEEKDAY(DATE(CalendarYear,3,1),(InicioDeLaSemana="lunes")+1)+1</f>
        <v>45712</v>
      </c>
      <c r="C4" s="20">
        <v>45713</v>
      </c>
      <c r="D4" s="20">
        <v>45714</v>
      </c>
      <c r="E4" s="20">
        <v>45715</v>
      </c>
      <c r="F4" s="20">
        <v>45716</v>
      </c>
      <c r="G4" s="20">
        <v>45717</v>
      </c>
      <c r="H4" s="20">
        <v>45718</v>
      </c>
    </row>
    <row r="5" spans="1:9" s="5" customFormat="1" ht="48" customHeight="1" x14ac:dyDescent="0.2"/>
    <row r="6" spans="1:9" s="6" customFormat="1" ht="19.5" customHeight="1" x14ac:dyDescent="0.2">
      <c r="B6" s="24">
        <f t="array" ref="B6:H6">DaysAndWeeks+DATE(CalendarYear,3,1)-WEEKDAY(DATE(CalendarYear,3,1),(InicioDeLaSemana="lunes")+1)+8</f>
        <v>45719</v>
      </c>
      <c r="C6" s="24">
        <v>45720</v>
      </c>
      <c r="D6" s="24">
        <v>45721</v>
      </c>
      <c r="E6" s="24">
        <v>45722</v>
      </c>
      <c r="F6" s="24">
        <v>45723</v>
      </c>
      <c r="G6" s="24">
        <v>45724</v>
      </c>
      <c r="H6" s="24">
        <v>45725</v>
      </c>
    </row>
    <row r="7" spans="1:9" s="5" customFormat="1" ht="48" customHeight="1" x14ac:dyDescent="0.2">
      <c r="B7" s="13"/>
      <c r="C7" s="13"/>
      <c r="D7" s="13"/>
      <c r="E7" s="13"/>
      <c r="F7" s="13"/>
      <c r="G7" s="13"/>
      <c r="H7" s="13"/>
    </row>
    <row r="8" spans="1:9" s="6" customFormat="1" ht="19.5" customHeight="1" x14ac:dyDescent="0.2">
      <c r="B8" s="20">
        <f t="array" ref="B8:H8">DaysAndWeeks+DATE(CalendarYear,3,1)-WEEKDAY(DATE(CalendarYear,3,1),(InicioDeLaSemana="lunes")+1)+15</f>
        <v>45726</v>
      </c>
      <c r="C8" s="20">
        <v>45727</v>
      </c>
      <c r="D8" s="20">
        <v>45728</v>
      </c>
      <c r="E8" s="20">
        <v>45729</v>
      </c>
      <c r="F8" s="20">
        <v>45730</v>
      </c>
      <c r="G8" s="20">
        <v>45731</v>
      </c>
      <c r="H8" s="20">
        <v>45732</v>
      </c>
    </row>
    <row r="9" spans="1:9" s="5" customFormat="1" ht="48" customHeight="1" x14ac:dyDescent="0.2"/>
    <row r="10" spans="1:9" s="6" customFormat="1" ht="19.5" customHeight="1" x14ac:dyDescent="0.2">
      <c r="B10" s="24">
        <f t="array" ref="B10:H10">DaysAndWeeks+DATE(CalendarYear,3,1)-WEEKDAY(DATE(CalendarYear,3,1),(InicioDeLaSemana="lunes")+1)+22</f>
        <v>45733</v>
      </c>
      <c r="C10" s="24">
        <v>45734</v>
      </c>
      <c r="D10" s="24">
        <v>45735</v>
      </c>
      <c r="E10" s="24">
        <v>45736</v>
      </c>
      <c r="F10" s="24">
        <v>45737</v>
      </c>
      <c r="G10" s="24">
        <v>45738</v>
      </c>
      <c r="H10" s="24">
        <v>45739</v>
      </c>
    </row>
    <row r="11" spans="1:9" s="5" customFormat="1" ht="48" customHeight="1" x14ac:dyDescent="0.2">
      <c r="B11" s="13"/>
      <c r="C11" s="13"/>
      <c r="D11" s="13"/>
      <c r="E11" s="13"/>
      <c r="F11" s="13"/>
      <c r="G11" s="13"/>
      <c r="H11" s="13"/>
    </row>
    <row r="12" spans="1:9" s="6" customFormat="1" ht="19.5" customHeight="1" x14ac:dyDescent="0.2">
      <c r="B12" s="20">
        <f t="array" ref="B12:H12">DaysAndWeeks+DATE(CalendarYear,3,1)-WEEKDAY(DATE(CalendarYear,3,1),(InicioDeLaSemana="lunes")+1)+29</f>
        <v>45740</v>
      </c>
      <c r="C12" s="20">
        <v>45741</v>
      </c>
      <c r="D12" s="20">
        <v>45742</v>
      </c>
      <c r="E12" s="20">
        <v>45743</v>
      </c>
      <c r="F12" s="20">
        <v>45744</v>
      </c>
      <c r="G12" s="20">
        <v>45745</v>
      </c>
      <c r="H12" s="20">
        <v>45746</v>
      </c>
    </row>
    <row r="13" spans="1:9" s="5" customFormat="1" ht="48" customHeight="1" x14ac:dyDescent="0.2"/>
    <row r="14" spans="1:9" s="6" customFormat="1" ht="19.5" customHeight="1" x14ac:dyDescent="0.2">
      <c r="B14" s="24">
        <f t="array" ref="B14:C14">DaysAndWeeks+DATE(CalendarYear,3,1)-WEEKDAY(DATE(CalendarYear,3,1),(InicioDeLaSemana="lunes")+1)+36</f>
        <v>45747</v>
      </c>
      <c r="C14" s="24">
        <v>45748</v>
      </c>
      <c r="D14" s="34" t="s">
        <v>0</v>
      </c>
      <c r="E14" s="34"/>
      <c r="F14" s="34"/>
      <c r="G14" s="34"/>
      <c r="H14" s="34"/>
    </row>
    <row r="15" spans="1:9" s="5" customFormat="1" ht="48" customHeight="1" x14ac:dyDescent="0.2">
      <c r="B15" s="13"/>
      <c r="C15" s="13"/>
      <c r="D15" s="35"/>
      <c r="E15" s="35"/>
      <c r="F15" s="35"/>
      <c r="G15" s="35"/>
      <c r="H15" s="35"/>
    </row>
  </sheetData>
  <mergeCells count="4">
    <mergeCell ref="B2:D2"/>
    <mergeCell ref="D14:H14"/>
    <mergeCell ref="D15:H15"/>
    <mergeCell ref="F2:G2"/>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 de marzo" sqref="A1" xr:uid="{00000000-0002-0000-02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200-000001000000}"/>
    <dataValidation allowBlank="1" showInputMessage="1" showErrorMessage="1" prompt="El día de la semana se determinará automáticamente" sqref="C3:H3" xr:uid="{00000000-0002-0000-02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200-000003000000}"/>
    <dataValidation allowBlank="1" showInputMessage="1" showErrorMessage="1" prompt="Las celdas de esta fila y las filas 7, 9, 11, 13 y 15 son para escribir notas diarias relacionadas con el día natural de la celda anterior." sqref="B5" xr:uid="{00000000-0002-0000-0200-000004000000}"/>
    <dataValidation allowBlank="1" showInputMessage="1" prompt="Escriba las notas del mes en esta celda." sqref="D15:H15" xr:uid="{00000000-0002-0000-0200-000005000000}"/>
    <dataValidation allowBlank="1" showInputMessage="1" prompt="Escriba las notas del mes en la celda inferior." sqref="D14:H14" xr:uid="{00000000-0002-0000-02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200-000007000000}"/>
  </dataValidations>
  <printOptions horizontalCentered="1"/>
  <pageMargins left="0.25" right="0.25" top="0.5" bottom="0.5" header="0.3" footer="0.3"/>
  <pageSetup paperSize="9" orientation="landscape" r:id="rId1"/>
  <headerFooter differentFirst="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9" tint="0.59999389629810485"/>
    <pageSetUpPr fitToPage="1"/>
  </sheetPr>
  <dimension ref="A1:I15"/>
  <sheetViews>
    <sheetView showGridLines="0" topLeftCell="A2" workbookViewId="0">
      <selection activeCell="D14" sqref="D14:H14"/>
    </sheetView>
  </sheetViews>
  <sheetFormatPr baseColWidth="10" defaultColWidth="8.88671875" defaultRowHeight="14.25" x14ac:dyDescent="0.2"/>
  <cols>
    <col min="1" max="1" width="1.77734375" style="1" customWidth="1"/>
    <col min="2" max="2" width="15.44140625" style="1" customWidth="1"/>
    <col min="3" max="3" width="18.21875" style="1" customWidth="1"/>
    <col min="4" max="4" width="16.109375" style="1" customWidth="1"/>
    <col min="5" max="5" width="21.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53.75" customHeight="1" x14ac:dyDescent="0.2">
      <c r="B2" s="33" t="str">
        <f>"Abril "&amp;CalendarYear</f>
        <v>Abril 2025</v>
      </c>
      <c r="C2" s="33"/>
      <c r="D2" s="33"/>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DaysAndWeeks+DATE(CalendarYear,4,1)-WEEKDAY(DATE(CalendarYear,4,1),(InicioDeLaSemana="lunes")+1)+1</f>
        <v>45747</v>
      </c>
      <c r="C4" s="20">
        <v>45748</v>
      </c>
      <c r="D4" s="20">
        <v>45749</v>
      </c>
      <c r="E4" s="20">
        <v>45750</v>
      </c>
      <c r="F4" s="20">
        <v>45751</v>
      </c>
      <c r="G4" s="20">
        <v>45752</v>
      </c>
      <c r="H4" s="20">
        <v>45753</v>
      </c>
    </row>
    <row r="5" spans="1:9" s="5" customFormat="1" ht="48" customHeight="1" x14ac:dyDescent="0.2">
      <c r="B5" s="26"/>
      <c r="C5" s="25" t="s">
        <v>51</v>
      </c>
      <c r="D5" s="25" t="s">
        <v>6</v>
      </c>
      <c r="E5" s="25" t="s">
        <v>52</v>
      </c>
      <c r="F5" s="25" t="s">
        <v>50</v>
      </c>
    </row>
    <row r="6" spans="1:9" s="6" customFormat="1" ht="19.5" customHeight="1" x14ac:dyDescent="0.2">
      <c r="B6" s="24">
        <f t="array" ref="B6:H6">DaysAndWeeks+DATE(CalendarYear,4,1)-WEEKDAY(DATE(CalendarYear,4,1),(InicioDeLaSemana="lunes")+1)+8</f>
        <v>45754</v>
      </c>
      <c r="C6" s="24">
        <v>45755</v>
      </c>
      <c r="D6" s="24">
        <v>45756</v>
      </c>
      <c r="E6" s="24">
        <v>45757</v>
      </c>
      <c r="F6" s="24">
        <v>45758</v>
      </c>
      <c r="G6" s="24">
        <v>45759</v>
      </c>
      <c r="H6" s="24">
        <v>45760</v>
      </c>
    </row>
    <row r="7" spans="1:9" s="5" customFormat="1" ht="48" customHeight="1" x14ac:dyDescent="0.2">
      <c r="B7" s="25" t="s">
        <v>49</v>
      </c>
      <c r="C7" s="25" t="s">
        <v>54</v>
      </c>
      <c r="D7" s="25" t="s">
        <v>7</v>
      </c>
      <c r="E7" s="25" t="s">
        <v>55</v>
      </c>
      <c r="F7" s="25" t="s">
        <v>49</v>
      </c>
      <c r="G7" s="13"/>
      <c r="H7" s="13"/>
    </row>
    <row r="8" spans="1:9" s="6" customFormat="1" ht="19.5" customHeight="1" x14ac:dyDescent="0.2">
      <c r="B8" s="20">
        <f t="array" ref="B8:H8">DaysAndWeeks+DATE(CalendarYear,4,1)-WEEKDAY(DATE(CalendarYear,4,1),(InicioDeLaSemana="lunes")+1)+15</f>
        <v>45761</v>
      </c>
      <c r="C8" s="20">
        <v>45762</v>
      </c>
      <c r="D8" s="20">
        <v>45763</v>
      </c>
      <c r="E8" s="20">
        <v>45764</v>
      </c>
      <c r="F8" s="20">
        <v>45765</v>
      </c>
      <c r="G8" s="20">
        <v>45766</v>
      </c>
      <c r="H8" s="20">
        <v>45767</v>
      </c>
    </row>
    <row r="9" spans="1:9" s="5" customFormat="1" ht="64.5" customHeight="1" x14ac:dyDescent="0.2">
      <c r="B9" s="25" t="s">
        <v>48</v>
      </c>
      <c r="C9" s="25" t="s">
        <v>56</v>
      </c>
      <c r="D9" s="25" t="s">
        <v>8</v>
      </c>
      <c r="E9" s="25" t="s">
        <v>53</v>
      </c>
      <c r="F9" s="25" t="s">
        <v>48</v>
      </c>
    </row>
    <row r="10" spans="1:9" s="6" customFormat="1" ht="19.5" customHeight="1" x14ac:dyDescent="0.2">
      <c r="B10" s="24">
        <f t="array" ref="B10:H10">DaysAndWeeks+DATE(CalendarYear,4,1)-WEEKDAY(DATE(CalendarYear,4,1),(InicioDeLaSemana="lunes")+1)+22</f>
        <v>45768</v>
      </c>
      <c r="C10" s="24">
        <v>45769</v>
      </c>
      <c r="D10" s="24">
        <v>45770</v>
      </c>
      <c r="E10" s="24">
        <v>45771</v>
      </c>
      <c r="F10" s="24">
        <v>45772</v>
      </c>
      <c r="G10" s="24">
        <v>45773</v>
      </c>
      <c r="H10" s="24">
        <v>45774</v>
      </c>
    </row>
    <row r="11" spans="1:9" s="5" customFormat="1" ht="48" customHeight="1" x14ac:dyDescent="0.2">
      <c r="B11" s="26" t="s">
        <v>75</v>
      </c>
      <c r="C11" s="25" t="s">
        <v>79</v>
      </c>
      <c r="D11" s="25" t="s">
        <v>9</v>
      </c>
      <c r="E11" s="25" t="s">
        <v>78</v>
      </c>
      <c r="F11" s="25" t="s">
        <v>47</v>
      </c>
      <c r="G11" s="13"/>
      <c r="H11" s="13"/>
    </row>
    <row r="12" spans="1:9" s="6" customFormat="1" ht="19.5" customHeight="1" x14ac:dyDescent="0.2">
      <c r="B12" s="20">
        <f t="array" ref="B12:H12">DaysAndWeeks+DATE(CalendarYear,4,1)-WEEKDAY(DATE(CalendarYear,4,1),(InicioDeLaSemana="lunes")+1)+29</f>
        <v>45775</v>
      </c>
      <c r="C12" s="20">
        <v>45776</v>
      </c>
      <c r="D12" s="20">
        <v>45777</v>
      </c>
      <c r="E12" s="20">
        <v>45778</v>
      </c>
      <c r="F12" s="20">
        <v>45779</v>
      </c>
      <c r="G12" s="20">
        <v>45780</v>
      </c>
      <c r="H12" s="20">
        <v>45781</v>
      </c>
    </row>
    <row r="13" spans="1:9" s="5" customFormat="1" ht="64.5" customHeight="1" x14ac:dyDescent="0.2">
      <c r="B13" s="26" t="s">
        <v>57</v>
      </c>
      <c r="C13" s="25" t="s">
        <v>77</v>
      </c>
      <c r="D13" s="25" t="s">
        <v>10</v>
      </c>
      <c r="E13" s="25" t="s">
        <v>76</v>
      </c>
      <c r="F13" s="25" t="s">
        <v>46</v>
      </c>
    </row>
    <row r="14" spans="1:9" s="6" customFormat="1" ht="19.5" customHeight="1" x14ac:dyDescent="0.2">
      <c r="B14" s="24">
        <f t="array" ref="B14:C14">DaysAndWeeks+DATE(CalendarYear,4,1)-WEEKDAY(DATE(CalendarYear,4,1),(InicioDeLaSemana="lunes")+1)+36</f>
        <v>45782</v>
      </c>
      <c r="C14" s="24">
        <v>45783</v>
      </c>
      <c r="D14" s="34" t="s">
        <v>0</v>
      </c>
      <c r="E14" s="34"/>
      <c r="F14" s="34"/>
      <c r="G14" s="34"/>
      <c r="H14" s="34"/>
    </row>
    <row r="15" spans="1:9" s="5" customFormat="1" ht="48" customHeight="1" x14ac:dyDescent="0.2">
      <c r="B15" s="13"/>
      <c r="C15" s="13"/>
      <c r="D15" s="35"/>
      <c r="E15" s="35"/>
      <c r="F15" s="35"/>
      <c r="G15" s="35"/>
      <c r="H15" s="35"/>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El día de la semana se determinará automáticamente" sqref="C3:H3" xr:uid="{00000000-0002-0000-03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300-000001000000}"/>
    <dataValidation allowBlank="1" showInputMessage="1" showErrorMessage="1" prompt="Calendario del mes de abril" sqref="A1" xr:uid="{00000000-0002-0000-03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300-000003000000}"/>
    <dataValidation allowBlank="1" showInputMessage="1" prompt="Escriba las notas del mes en la celda inferior." sqref="D14:H14" xr:uid="{00000000-0002-0000-0300-000004000000}"/>
    <dataValidation allowBlank="1" showInputMessage="1" prompt="Escriba las notas del mes en esta celda." sqref="D15:H15" xr:uid="{00000000-0002-0000-0300-000005000000}"/>
    <dataValidation allowBlank="1" showInputMessage="1" showErrorMessage="1" prompt="Las celdas de esta fila y las filas 7, 9, 11, 13 y 15 son para escribir notas diarias relacionadas con el día natural de la celda anterior." sqref="B5 B13 B11" xr:uid="{00000000-0002-0000-03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300-000007000000}"/>
  </dataValidations>
  <printOptions horizontalCentered="1"/>
  <pageMargins left="0.25" right="0.25" top="0.5" bottom="0.5" header="0.3" footer="0.3"/>
  <pageSetup paperSize="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9" tint="0.59999389629810485"/>
    <pageSetUpPr fitToPage="1"/>
  </sheetPr>
  <dimension ref="A1:I15"/>
  <sheetViews>
    <sheetView showGridLines="0" topLeftCell="A2" workbookViewId="0">
      <selection activeCell="E13" sqref="E13"/>
    </sheetView>
  </sheetViews>
  <sheetFormatPr baseColWidth="10" defaultColWidth="8.88671875" defaultRowHeight="14.25" x14ac:dyDescent="0.2"/>
  <cols>
    <col min="1" max="1" width="1.77734375" style="1" customWidth="1"/>
    <col min="2" max="2" width="17.21875" style="1" customWidth="1"/>
    <col min="3" max="3" width="15.44140625" style="1" customWidth="1"/>
    <col min="4" max="4" width="16.109375" style="1" customWidth="1"/>
    <col min="5" max="5" width="19.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8.75" customHeight="1" x14ac:dyDescent="0.2">
      <c r="B2" s="33" t="str">
        <f>"Mayo "&amp;CalendarYear</f>
        <v>Mayo 2025</v>
      </c>
      <c r="C2" s="33"/>
      <c r="D2" s="33"/>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DaysAndWeeks+DATE(CalendarYear,5,1)-WEEKDAY(DATE(CalendarYear,5,1),(InicioDeLaSemana="lunes")+1)+1</f>
        <v>45775</v>
      </c>
      <c r="C4" s="20">
        <v>45776</v>
      </c>
      <c r="D4" s="20">
        <v>45777</v>
      </c>
      <c r="E4" s="20">
        <v>45778</v>
      </c>
      <c r="F4" s="20">
        <v>45779</v>
      </c>
      <c r="G4" s="20">
        <v>45780</v>
      </c>
      <c r="H4" s="20">
        <v>45781</v>
      </c>
    </row>
    <row r="5" spans="1:9" s="5" customFormat="1" ht="55.5" customHeight="1" x14ac:dyDescent="0.2">
      <c r="B5" s="26" t="s">
        <v>58</v>
      </c>
      <c r="C5" s="25" t="s">
        <v>80</v>
      </c>
      <c r="D5" s="25" t="s">
        <v>12</v>
      </c>
      <c r="E5" s="25" t="s">
        <v>81</v>
      </c>
      <c r="F5" s="25" t="s">
        <v>45</v>
      </c>
    </row>
    <row r="6" spans="1:9" s="6" customFormat="1" ht="19.5" customHeight="1" x14ac:dyDescent="0.2">
      <c r="B6" s="24">
        <f t="array" ref="B6:H6">DaysAndWeeks+DATE(CalendarYear,5,1)-WEEKDAY(DATE(CalendarYear,5,1),(InicioDeLaSemana="lunes")+1)+8</f>
        <v>45782</v>
      </c>
      <c r="C6" s="24">
        <v>45783</v>
      </c>
      <c r="D6" s="24">
        <v>45784</v>
      </c>
      <c r="E6" s="24">
        <v>45785</v>
      </c>
      <c r="F6" s="24">
        <v>45786</v>
      </c>
      <c r="G6" s="24">
        <v>45787</v>
      </c>
      <c r="H6" s="24">
        <v>45788</v>
      </c>
    </row>
    <row r="7" spans="1:9" s="5" customFormat="1" ht="48" customHeight="1" x14ac:dyDescent="0.2">
      <c r="B7" s="26" t="s">
        <v>59</v>
      </c>
      <c r="C7" s="25" t="s">
        <v>82</v>
      </c>
      <c r="D7" s="25" t="s">
        <v>11</v>
      </c>
      <c r="E7" s="25" t="s">
        <v>83</v>
      </c>
      <c r="F7" s="25" t="s">
        <v>44</v>
      </c>
      <c r="G7" s="13"/>
      <c r="H7" s="13"/>
    </row>
    <row r="8" spans="1:9" s="6" customFormat="1" ht="19.5" customHeight="1" x14ac:dyDescent="0.2">
      <c r="B8" s="20">
        <f t="array" ref="B8:H8">DaysAndWeeks+DATE(CalendarYear,5,1)-WEEKDAY(DATE(CalendarYear,5,1),(InicioDeLaSemana="lunes")+1)+15</f>
        <v>45789</v>
      </c>
      <c r="C8" s="20">
        <v>45790</v>
      </c>
      <c r="D8" s="20">
        <v>45791</v>
      </c>
      <c r="E8" s="20">
        <v>45792</v>
      </c>
      <c r="F8" s="20">
        <v>45793</v>
      </c>
      <c r="G8" s="20">
        <v>45794</v>
      </c>
      <c r="H8" s="20">
        <v>45795</v>
      </c>
    </row>
    <row r="9" spans="1:9" s="5" customFormat="1" ht="48" customHeight="1" x14ac:dyDescent="0.2">
      <c r="B9" s="26" t="s">
        <v>60</v>
      </c>
      <c r="C9" s="25" t="s">
        <v>92</v>
      </c>
      <c r="D9" s="25" t="s">
        <v>13</v>
      </c>
      <c r="E9" s="25" t="s">
        <v>93</v>
      </c>
      <c r="F9" s="25" t="s">
        <v>43</v>
      </c>
    </row>
    <row r="10" spans="1:9" s="6" customFormat="1" ht="19.5" customHeight="1" x14ac:dyDescent="0.2">
      <c r="B10" s="24">
        <f t="array" ref="B10:H10">DaysAndWeeks+DATE(CalendarYear,5,1)-WEEKDAY(DATE(CalendarYear,5,1),(InicioDeLaSemana="lunes")+1)+22</f>
        <v>45796</v>
      </c>
      <c r="C10" s="24">
        <v>45797</v>
      </c>
      <c r="D10" s="24">
        <v>45798</v>
      </c>
      <c r="E10" s="24">
        <v>45799</v>
      </c>
      <c r="F10" s="24">
        <v>45800</v>
      </c>
      <c r="G10" s="24">
        <v>45801</v>
      </c>
      <c r="H10" s="24">
        <v>45802</v>
      </c>
    </row>
    <row r="11" spans="1:9" s="5" customFormat="1" ht="48" customHeight="1" x14ac:dyDescent="0.2">
      <c r="B11" s="26" t="s">
        <v>61</v>
      </c>
      <c r="C11" s="25" t="s">
        <v>94</v>
      </c>
      <c r="D11" s="25" t="s">
        <v>14</v>
      </c>
      <c r="E11" s="25" t="s">
        <v>95</v>
      </c>
      <c r="F11" s="25" t="s">
        <v>42</v>
      </c>
      <c r="G11" s="13"/>
      <c r="H11" s="13"/>
    </row>
    <row r="12" spans="1:9" s="6" customFormat="1" ht="19.5" customHeight="1" x14ac:dyDescent="0.2">
      <c r="B12" s="20">
        <f t="array" ref="B12:H12">DaysAndWeeks+DATE(CalendarYear,5,1)-WEEKDAY(DATE(CalendarYear,5,1),(InicioDeLaSemana="lunes")+1)+29</f>
        <v>45803</v>
      </c>
      <c r="C12" s="20">
        <v>45804</v>
      </c>
      <c r="D12" s="20">
        <v>45805</v>
      </c>
      <c r="E12" s="20">
        <v>45806</v>
      </c>
      <c r="F12" s="20">
        <v>45807</v>
      </c>
      <c r="G12" s="20">
        <v>45808</v>
      </c>
      <c r="H12" s="20">
        <v>45809</v>
      </c>
    </row>
    <row r="13" spans="1:9" s="5" customFormat="1" ht="48" customHeight="1" x14ac:dyDescent="0.2">
      <c r="B13" s="26" t="s">
        <v>62</v>
      </c>
      <c r="C13" s="25" t="s">
        <v>96</v>
      </c>
      <c r="D13" s="25" t="s">
        <v>15</v>
      </c>
      <c r="E13" s="25" t="s">
        <v>97</v>
      </c>
      <c r="F13" s="25" t="s">
        <v>41</v>
      </c>
    </row>
    <row r="14" spans="1:9" s="6" customFormat="1" ht="19.5" customHeight="1" x14ac:dyDescent="0.2">
      <c r="B14" s="24">
        <f t="array" ref="B14:C14">DaysAndWeeks+DATE(CalendarYear,5,1)-WEEKDAY(DATE(CalendarYear,5,1),(InicioDeLaSemana="lunes")+1)+36</f>
        <v>45810</v>
      </c>
      <c r="C14" s="24">
        <v>45811</v>
      </c>
      <c r="D14" s="34" t="s">
        <v>0</v>
      </c>
      <c r="E14" s="34"/>
      <c r="F14" s="34"/>
      <c r="G14" s="34"/>
      <c r="H14" s="34"/>
    </row>
    <row r="15" spans="1:9" s="5" customFormat="1" ht="48" customHeight="1" x14ac:dyDescent="0.2">
      <c r="B15" s="13"/>
      <c r="C15" s="13"/>
      <c r="D15" s="35"/>
      <c r="E15" s="35"/>
      <c r="F15" s="35"/>
      <c r="G15" s="35"/>
      <c r="H15" s="35"/>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El día de la semana se determinará automáticamente" sqref="C3:H3" xr:uid="{00000000-0002-0000-04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400-000001000000}"/>
    <dataValidation allowBlank="1" showInputMessage="1" showErrorMessage="1" prompt="Calendario del mes de mayo" sqref="A1" xr:uid="{00000000-0002-0000-04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400-000003000000}"/>
    <dataValidation allowBlank="1" showInputMessage="1" showErrorMessage="1" prompt="Las celdas de esta fila y las filas 7, 9, 11, 13 y 15 son para escribir notas diarias relacionadas con el día natural de la celda anterior." sqref="B5 B13 B9 B11 B7" xr:uid="{04F5FDC7-B224-4F4C-AE22-25AD040A9445}"/>
    <dataValidation allowBlank="1" showInputMessage="1" prompt="Escriba las notas del mes en esta celda." sqref="D15:H15" xr:uid="{00000000-0002-0000-0400-000005000000}"/>
    <dataValidation allowBlank="1" showInputMessage="1" prompt="Escriba las notas del mes en la celda inferior." sqref="D14:H14" xr:uid="{00000000-0002-0000-04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400-000007000000}"/>
  </dataValidations>
  <printOptions horizontalCentered="1"/>
  <pageMargins left="0.25" right="0.25" top="0.5" bottom="0.5" header="0.3" footer="0.3"/>
  <pageSetup paperSize="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7" tint="0.59999389629810485"/>
    <pageSetUpPr fitToPage="1"/>
  </sheetPr>
  <dimension ref="A1:I15"/>
  <sheetViews>
    <sheetView showGridLines="0" topLeftCell="A3" workbookViewId="0">
      <selection activeCell="E13" sqref="E13"/>
    </sheetView>
  </sheetViews>
  <sheetFormatPr baseColWidth="10" defaultColWidth="8.88671875" defaultRowHeight="14.25" x14ac:dyDescent="0.2"/>
  <cols>
    <col min="1" max="1" width="1.77734375" style="1" customWidth="1"/>
    <col min="2" max="3" width="15.44140625" style="1" customWidth="1"/>
    <col min="4" max="4" width="17.33203125" style="1" customWidth="1"/>
    <col min="5" max="5" width="18.55468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2.75" customHeight="1" x14ac:dyDescent="0.2">
      <c r="B2" s="37" t="str">
        <f>"Junio "&amp;CalendarYear</f>
        <v>Junio 2025</v>
      </c>
      <c r="C2" s="37"/>
      <c r="D2" s="37"/>
      <c r="E2" s="2"/>
      <c r="F2" s="2"/>
      <c r="G2" s="2"/>
      <c r="H2" s="3"/>
    </row>
    <row r="3" spans="1:9" s="4" customFormat="1" ht="52.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DaysAndWeeks+DATE(CalendarYear,6,1)-WEEKDAY(DATE(CalendarYear,6,1),(InicioDeLaSemana="lunes")+1)+1</f>
        <v>45803</v>
      </c>
      <c r="C4" s="20">
        <v>45804</v>
      </c>
      <c r="D4" s="20">
        <v>45805</v>
      </c>
      <c r="E4" s="20">
        <v>45806</v>
      </c>
      <c r="F4" s="20">
        <v>45807</v>
      </c>
      <c r="G4" s="20">
        <v>45808</v>
      </c>
      <c r="H4" s="20">
        <v>45809</v>
      </c>
    </row>
    <row r="5" spans="1:9" s="5" customFormat="1" ht="48" customHeight="1" x14ac:dyDescent="0.2"/>
    <row r="6" spans="1:9" s="6" customFormat="1" ht="19.5" customHeight="1" x14ac:dyDescent="0.2">
      <c r="B6" s="23">
        <f t="array" ref="B6:H6">DaysAndWeeks+DATE(CalendarYear,6,1)-WEEKDAY(DATE(CalendarYear,6,1),(InicioDeLaSemana="lunes")+1)+8</f>
        <v>45810</v>
      </c>
      <c r="C6" s="23">
        <v>45811</v>
      </c>
      <c r="D6" s="23">
        <v>45812</v>
      </c>
      <c r="E6" s="23">
        <v>45813</v>
      </c>
      <c r="F6" s="23">
        <v>45814</v>
      </c>
      <c r="G6" s="23">
        <v>45815</v>
      </c>
      <c r="H6" s="23">
        <v>45816</v>
      </c>
    </row>
    <row r="7" spans="1:9" s="5" customFormat="1" ht="48" customHeight="1" x14ac:dyDescent="0.2">
      <c r="B7" s="26" t="s">
        <v>63</v>
      </c>
      <c r="C7" s="25" t="s">
        <v>98</v>
      </c>
      <c r="D7" s="25" t="s">
        <v>16</v>
      </c>
      <c r="E7" s="25" t="s">
        <v>99</v>
      </c>
      <c r="F7" s="25" t="s">
        <v>40</v>
      </c>
    </row>
    <row r="8" spans="1:9" s="6" customFormat="1" ht="19.5" customHeight="1" x14ac:dyDescent="0.2">
      <c r="B8" s="20">
        <f t="array" ref="B8:H8">DaysAndWeeks+DATE(CalendarYear,6,1)-WEEKDAY(DATE(CalendarYear,6,1),(InicioDeLaSemana="lunes")+1)+15</f>
        <v>45817</v>
      </c>
      <c r="C8" s="20">
        <v>45818</v>
      </c>
      <c r="D8" s="20">
        <v>45819</v>
      </c>
      <c r="E8" s="20">
        <v>45820</v>
      </c>
      <c r="F8" s="20">
        <v>45821</v>
      </c>
      <c r="G8" s="20">
        <v>45822</v>
      </c>
      <c r="H8" s="20">
        <v>45823</v>
      </c>
    </row>
    <row r="9" spans="1:9" s="5" customFormat="1" ht="48" customHeight="1" x14ac:dyDescent="0.2">
      <c r="B9" s="26" t="s">
        <v>69</v>
      </c>
      <c r="C9" s="25" t="s">
        <v>100</v>
      </c>
      <c r="D9" s="25" t="s">
        <v>17</v>
      </c>
      <c r="E9" s="25" t="s">
        <v>101</v>
      </c>
      <c r="F9" s="25" t="s">
        <v>39</v>
      </c>
    </row>
    <row r="10" spans="1:9" s="6" customFormat="1" ht="19.5" customHeight="1" x14ac:dyDescent="0.2">
      <c r="B10" s="23">
        <f t="array" ref="B10:H10">DaysAndWeeks+DATE(CalendarYear,6,1)-WEEKDAY(DATE(CalendarYear,6,1),(InicioDeLaSemana="lunes")+1)+22</f>
        <v>45824</v>
      </c>
      <c r="C10" s="23">
        <v>45825</v>
      </c>
      <c r="D10" s="23">
        <v>45826</v>
      </c>
      <c r="E10" s="23">
        <v>45827</v>
      </c>
      <c r="F10" s="23">
        <v>45828</v>
      </c>
      <c r="G10" s="23">
        <v>45829</v>
      </c>
      <c r="H10" s="23">
        <v>45830</v>
      </c>
    </row>
    <row r="11" spans="1:9" s="5" customFormat="1" ht="48" customHeight="1" x14ac:dyDescent="0.2">
      <c r="B11" s="26" t="s">
        <v>64</v>
      </c>
      <c r="C11" s="25" t="s">
        <v>102</v>
      </c>
      <c r="D11" s="25" t="s">
        <v>18</v>
      </c>
      <c r="E11" s="25" t="s">
        <v>103</v>
      </c>
      <c r="F11" s="25" t="s">
        <v>38</v>
      </c>
      <c r="G11" s="15"/>
      <c r="H11" s="15"/>
    </row>
    <row r="12" spans="1:9" s="6" customFormat="1" ht="19.5" customHeight="1" x14ac:dyDescent="0.2">
      <c r="B12" s="20">
        <f t="array" ref="B12:H12">DaysAndWeeks+DATE(CalendarYear,6,1)-WEEKDAY(DATE(CalendarYear,6,1),(InicioDeLaSemana="lunes")+1)+29</f>
        <v>45831</v>
      </c>
      <c r="C12" s="20">
        <v>45832</v>
      </c>
      <c r="D12" s="20">
        <v>45833</v>
      </c>
      <c r="E12" s="20">
        <v>45834</v>
      </c>
      <c r="F12" s="20">
        <v>45835</v>
      </c>
      <c r="G12" s="20">
        <v>45836</v>
      </c>
      <c r="H12" s="20">
        <v>45837</v>
      </c>
    </row>
    <row r="13" spans="1:9" s="5" customFormat="1" ht="48" customHeight="1" x14ac:dyDescent="0.2">
      <c r="B13" s="26" t="s">
        <v>65</v>
      </c>
      <c r="C13" s="25" t="s">
        <v>84</v>
      </c>
      <c r="D13" s="25" t="s">
        <v>19</v>
      </c>
      <c r="E13" s="25" t="s">
        <v>104</v>
      </c>
      <c r="F13" s="25" t="s">
        <v>37</v>
      </c>
    </row>
    <row r="14" spans="1:9" s="6" customFormat="1" ht="19.5" customHeight="1" x14ac:dyDescent="0.2">
      <c r="B14" s="23">
        <f t="array" ref="B14:C14">DaysAndWeeks+DATE(CalendarYear,6,1)-WEEKDAY(DATE(CalendarYear,6,1),(InicioDeLaSemana="lunes")+1)+36</f>
        <v>45838</v>
      </c>
      <c r="C14" s="23">
        <v>45839</v>
      </c>
      <c r="D14" s="38" t="s">
        <v>0</v>
      </c>
      <c r="E14" s="38"/>
      <c r="F14" s="38"/>
      <c r="G14" s="38"/>
      <c r="H14" s="38"/>
    </row>
    <row r="15" spans="1:9" s="5" customFormat="1" ht="48" customHeight="1" x14ac:dyDescent="0.2">
      <c r="B15" s="26" t="s">
        <v>66</v>
      </c>
      <c r="C15" s="15"/>
      <c r="D15" s="39"/>
      <c r="E15" s="39"/>
      <c r="F15" s="39"/>
      <c r="G15" s="39"/>
      <c r="H15" s="39"/>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El día de la semana se determinará automáticamente" sqref="C3:H3" xr:uid="{00000000-0002-0000-0500-000000000000}"/>
    <dataValidation allowBlank="1" showInputMessage="1" showErrorMessage="1" prompt="Calendario del mes de junio" sqref="A1" xr:uid="{00000000-0002-0000-05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5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500-000003000000}"/>
    <dataValidation allowBlank="1" showInputMessage="1" prompt="Escriba las notas del mes en la celda inferior." sqref="D14:H14" xr:uid="{00000000-0002-0000-0500-000004000000}"/>
    <dataValidation allowBlank="1" showInputMessage="1" prompt="Escriba las notas del mes en esta celda." sqref="D15:H15" xr:uid="{00000000-0002-0000-0500-000005000000}"/>
    <dataValidation allowBlank="1" showInputMessage="1" showErrorMessage="1" prompt="Las celdas de esta fila y las filas 7, 9, 11, 13 y 15 son para escribir notas diarias relacionadas con el día natural de la celda anterior." sqref="B5 B7 B9 B11 B13 B15" xr:uid="{00000000-0002-0000-05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500-000007000000}"/>
  </dataValidations>
  <printOptions horizontalCentered="1"/>
  <pageMargins left="0.25" right="0.25" top="0.5" bottom="0.5" header="0.3" footer="0.3"/>
  <pageSetup paperSize="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7" tint="0.59999389629810485"/>
    <pageSetUpPr fitToPage="1"/>
  </sheetPr>
  <dimension ref="A1:I15"/>
  <sheetViews>
    <sheetView showGridLines="0" topLeftCell="A3" zoomScaleNormal="100" workbookViewId="0">
      <selection activeCell="B3" sqref="B3:I16"/>
    </sheetView>
  </sheetViews>
  <sheetFormatPr baseColWidth="10" defaultColWidth="8.88671875" defaultRowHeight="14.25" x14ac:dyDescent="0.2"/>
  <cols>
    <col min="1" max="1" width="1.77734375" style="1" customWidth="1"/>
    <col min="2" max="3" width="15.44140625" style="1" customWidth="1"/>
    <col min="4" max="4" width="18.33203125" style="1" customWidth="1"/>
    <col min="5" max="5" width="19"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37" t="str">
        <f>"Julio "&amp;CalendarYear</f>
        <v>Julio 2025</v>
      </c>
      <c r="C2" s="37"/>
      <c r="D2" s="37"/>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DaysAndWeeks+DATE(CalendarYear,7,1)-WEEKDAY(DATE(CalendarYear,7,1),(InicioDeLaSemana="lunes")+1)+1</f>
        <v>45838</v>
      </c>
      <c r="C4" s="20">
        <v>45839</v>
      </c>
      <c r="D4" s="20">
        <v>45840</v>
      </c>
      <c r="E4" s="20">
        <v>45841</v>
      </c>
      <c r="F4" s="20">
        <v>45842</v>
      </c>
      <c r="G4" s="20">
        <v>45843</v>
      </c>
      <c r="H4" s="20">
        <v>45844</v>
      </c>
    </row>
    <row r="5" spans="1:9" s="5" customFormat="1" ht="48" customHeight="1" x14ac:dyDescent="0.2">
      <c r="B5" s="26" t="s">
        <v>66</v>
      </c>
      <c r="C5" s="25" t="s">
        <v>85</v>
      </c>
      <c r="D5" s="25" t="s">
        <v>20</v>
      </c>
      <c r="E5" s="25" t="s">
        <v>105</v>
      </c>
      <c r="F5" s="25" t="s">
        <v>36</v>
      </c>
    </row>
    <row r="6" spans="1:9" s="6" customFormat="1" ht="19.5" customHeight="1" x14ac:dyDescent="0.2">
      <c r="B6" s="23">
        <f t="array" ref="B6:H6">DaysAndWeeks+DATE(CalendarYear,7,1)-WEEKDAY(DATE(CalendarYear,7,1),(InicioDeLaSemana="lunes")+1)+8</f>
        <v>45845</v>
      </c>
      <c r="C6" s="23">
        <v>45846</v>
      </c>
      <c r="D6" s="23">
        <v>45847</v>
      </c>
      <c r="E6" s="23">
        <v>45848</v>
      </c>
      <c r="F6" s="23">
        <v>45849</v>
      </c>
      <c r="G6" s="23">
        <v>45850</v>
      </c>
      <c r="H6" s="23">
        <v>45851</v>
      </c>
    </row>
    <row r="7" spans="1:9" s="5" customFormat="1" ht="48" customHeight="1" x14ac:dyDescent="0.2">
      <c r="B7" s="26" t="s">
        <v>67</v>
      </c>
      <c r="C7" s="25" t="s">
        <v>86</v>
      </c>
      <c r="D7" s="25" t="s">
        <v>21</v>
      </c>
      <c r="E7" s="25" t="s">
        <v>106</v>
      </c>
      <c r="F7" s="25" t="s">
        <v>35</v>
      </c>
      <c r="G7" s="15"/>
      <c r="H7" s="15"/>
    </row>
    <row r="8" spans="1:9" s="6" customFormat="1" ht="19.5" customHeight="1" x14ac:dyDescent="0.2">
      <c r="B8" s="20">
        <f t="array" ref="B8:H8">DaysAndWeeks+DATE(CalendarYear,7,1)-WEEKDAY(DATE(CalendarYear,7,1),(InicioDeLaSemana="lunes")+1)+15</f>
        <v>45852</v>
      </c>
      <c r="C8" s="20">
        <v>45853</v>
      </c>
      <c r="D8" s="20">
        <v>45854</v>
      </c>
      <c r="E8" s="20">
        <v>45855</v>
      </c>
      <c r="F8" s="20">
        <v>45856</v>
      </c>
      <c r="G8" s="20">
        <v>45857</v>
      </c>
      <c r="H8" s="20">
        <v>45858</v>
      </c>
    </row>
    <row r="9" spans="1:9" s="5" customFormat="1" ht="48" customHeight="1" x14ac:dyDescent="0.2">
      <c r="B9" s="26" t="s">
        <v>68</v>
      </c>
      <c r="C9" s="25" t="s">
        <v>87</v>
      </c>
      <c r="D9" s="25" t="s">
        <v>22</v>
      </c>
      <c r="E9" s="25" t="s">
        <v>107</v>
      </c>
      <c r="F9" s="25" t="s">
        <v>34</v>
      </c>
    </row>
    <row r="10" spans="1:9" s="6" customFormat="1" ht="19.5" customHeight="1" x14ac:dyDescent="0.2">
      <c r="B10" s="23">
        <f t="array" ref="B10:H10">DaysAndWeeks+DATE(CalendarYear,7,1)-WEEKDAY(DATE(CalendarYear,7,1),(InicioDeLaSemana="lunes")+1)+22</f>
        <v>45859</v>
      </c>
      <c r="C10" s="23">
        <v>45860</v>
      </c>
      <c r="D10" s="23">
        <v>45861</v>
      </c>
      <c r="E10" s="23">
        <v>45862</v>
      </c>
      <c r="F10" s="23">
        <v>45863</v>
      </c>
      <c r="G10" s="23">
        <v>45864</v>
      </c>
      <c r="H10" s="23">
        <v>45865</v>
      </c>
    </row>
    <row r="11" spans="1:9" s="5" customFormat="1" ht="48" customHeight="1" x14ac:dyDescent="0.2">
      <c r="B11" s="26" t="s">
        <v>70</v>
      </c>
      <c r="C11" s="25" t="s">
        <v>91</v>
      </c>
      <c r="D11" s="25" t="s">
        <v>23</v>
      </c>
      <c r="E11" s="25" t="s">
        <v>108</v>
      </c>
      <c r="F11" s="25" t="s">
        <v>33</v>
      </c>
      <c r="G11" s="15"/>
      <c r="H11" s="15"/>
    </row>
    <row r="12" spans="1:9" s="6" customFormat="1" ht="19.5" customHeight="1" x14ac:dyDescent="0.2">
      <c r="B12" s="20">
        <f t="array" ref="B12:H12">DaysAndWeeks+DATE(CalendarYear,7,1)-WEEKDAY(DATE(CalendarYear,7,1),(InicioDeLaSemana="lunes")+1)+29</f>
        <v>45866</v>
      </c>
      <c r="C12" s="20">
        <v>45867</v>
      </c>
      <c r="D12" s="20">
        <v>45868</v>
      </c>
      <c r="E12" s="20">
        <v>45869</v>
      </c>
      <c r="F12" s="20">
        <v>45870</v>
      </c>
      <c r="G12" s="20">
        <v>45871</v>
      </c>
      <c r="H12" s="20">
        <v>45872</v>
      </c>
    </row>
    <row r="13" spans="1:9" s="5" customFormat="1" ht="48" customHeight="1" x14ac:dyDescent="0.2">
      <c r="B13" s="26" t="s">
        <v>71</v>
      </c>
      <c r="C13" s="25" t="s">
        <v>90</v>
      </c>
      <c r="D13" s="25" t="s">
        <v>24</v>
      </c>
      <c r="E13" s="25" t="s">
        <v>109</v>
      </c>
      <c r="F13" s="25" t="s">
        <v>32</v>
      </c>
    </row>
    <row r="14" spans="1:9" s="6" customFormat="1" ht="19.5" customHeight="1" x14ac:dyDescent="0.2">
      <c r="B14" s="23">
        <f t="array" ref="B14:C14">DaysAndWeeks+DATE(CalendarYear,7,1)-WEEKDAY(DATE(CalendarYear,7,1),(InicioDeLaSemana="lunes")+1)+36</f>
        <v>45873</v>
      </c>
      <c r="C14" s="23">
        <v>45874</v>
      </c>
      <c r="D14" s="38" t="s">
        <v>0</v>
      </c>
      <c r="E14" s="38"/>
      <c r="F14" s="38"/>
      <c r="G14" s="38"/>
      <c r="H14" s="38"/>
    </row>
    <row r="15" spans="1:9" s="5" customFormat="1" ht="48" customHeight="1" x14ac:dyDescent="0.2">
      <c r="B15" s="15"/>
      <c r="C15" s="15"/>
      <c r="D15" s="39"/>
      <c r="E15" s="39"/>
      <c r="F15" s="39"/>
      <c r="G15" s="39"/>
      <c r="H15" s="39"/>
    </row>
  </sheetData>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El día de la semana se determinará automáticamente" sqref="C3:H3" xr:uid="{00000000-0002-0000-0600-000000000000}"/>
    <dataValidation allowBlank="1" showInputMessage="1" showErrorMessage="1" prompt="Calendario del mes de julio" sqref="A1" xr:uid="{00000000-0002-0000-06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6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600-000003000000}"/>
    <dataValidation allowBlank="1" showInputMessage="1" showErrorMessage="1" prompt="Las celdas de esta fila y las filas 7, 9, 11, 13 y 15 son para escribir notas diarias relacionadas con el día natural de la celda anterior." sqref="B5 B7 B9 B11 B13" xr:uid="{26CC53BE-261F-44B8-AFF0-6C672C9981A4}"/>
    <dataValidation allowBlank="1" showInputMessage="1" prompt="Escriba las notas del mes en esta celda." sqref="D15:H15" xr:uid="{00000000-0002-0000-0600-000005000000}"/>
    <dataValidation allowBlank="1" showInputMessage="1" prompt="Escriba las notas del mes en la celda inferior." sqref="D14:H14" xr:uid="{00000000-0002-0000-06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600-000007000000}"/>
  </dataValidations>
  <printOptions horizontalCentered="1"/>
  <pageMargins left="0.25" right="0.25" top="0.5" bottom="0.5" header="0.3" footer="0.3"/>
  <pageSetup paperSize="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46F8EF-4949-4115-97B0-14523F58BCEC}">
  <sheetPr>
    <tabColor theme="7" tint="0.59999389629810485"/>
  </sheetPr>
  <dimension ref="A1"/>
  <sheetViews>
    <sheetView workbookViewId="0">
      <selection activeCell="F24" sqref="F24"/>
    </sheetView>
  </sheetViews>
  <sheetFormatPr baseColWidth="10" defaultRowHeight="14.25" x14ac:dyDescent="0.2"/>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theme="7" tint="0.59999389629810485"/>
    <pageSetUpPr fitToPage="1"/>
  </sheetPr>
  <dimension ref="A1:I15"/>
  <sheetViews>
    <sheetView showGridLines="0" topLeftCell="B2" workbookViewId="0">
      <selection activeCell="E13" sqref="E13"/>
    </sheetView>
  </sheetViews>
  <sheetFormatPr baseColWidth="10" defaultColWidth="8.88671875" defaultRowHeight="14.25" x14ac:dyDescent="0.2"/>
  <cols>
    <col min="1" max="1" width="1.77734375" style="1" customWidth="1"/>
    <col min="2" max="2" width="19.88671875" style="1" customWidth="1"/>
    <col min="3" max="3" width="15.44140625" style="1" customWidth="1"/>
    <col min="4" max="4" width="18.109375" style="1" customWidth="1"/>
    <col min="5" max="5" width="21.777343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37" t="str">
        <f>"Agosto "&amp;CalendarYear</f>
        <v>Agosto 2025</v>
      </c>
      <c r="C2" s="37"/>
      <c r="D2" s="37"/>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DaysAndWeeks+DATE(CalendarYear,8,1)-WEEKDAY(DATE(CalendarYear,8,1),(InicioDeLaSemana="lunes")+1)+1</f>
        <v>45866</v>
      </c>
      <c r="C4" s="20">
        <v>45867</v>
      </c>
      <c r="D4" s="20">
        <v>45868</v>
      </c>
      <c r="E4" s="20">
        <v>45869</v>
      </c>
      <c r="F4" s="20">
        <v>45870</v>
      </c>
      <c r="G4" s="20">
        <v>45871</v>
      </c>
      <c r="H4" s="20">
        <v>45872</v>
      </c>
    </row>
    <row r="5" spans="1:9" s="5" customFormat="1" ht="48" customHeight="1" x14ac:dyDescent="0.2">
      <c r="B5" s="26" t="s">
        <v>71</v>
      </c>
      <c r="C5" s="25" t="s">
        <v>110</v>
      </c>
      <c r="D5" s="25" t="s">
        <v>24</v>
      </c>
      <c r="E5" s="25" t="s">
        <v>109</v>
      </c>
      <c r="F5" s="25" t="s">
        <v>32</v>
      </c>
    </row>
    <row r="6" spans="1:9" s="6" customFormat="1" ht="19.5" customHeight="1" x14ac:dyDescent="0.2">
      <c r="B6" s="23">
        <f t="array" ref="B6:H6">DaysAndWeeks+DATE(CalendarYear,8,1)-WEEKDAY(DATE(CalendarYear,8,1),(InicioDeLaSemana="lunes")+1)+8</f>
        <v>45873</v>
      </c>
      <c r="C6" s="23">
        <v>45874</v>
      </c>
      <c r="D6" s="23">
        <v>45875</v>
      </c>
      <c r="E6" s="23">
        <v>45876</v>
      </c>
      <c r="F6" s="23">
        <v>45877</v>
      </c>
      <c r="G6" s="23">
        <v>45878</v>
      </c>
      <c r="H6" s="23">
        <v>45879</v>
      </c>
    </row>
    <row r="7" spans="1:9" s="5" customFormat="1" ht="48" customHeight="1" x14ac:dyDescent="0.2">
      <c r="B7" s="26" t="s">
        <v>72</v>
      </c>
      <c r="C7" s="25" t="s">
        <v>89</v>
      </c>
      <c r="D7" s="25" t="s">
        <v>25</v>
      </c>
      <c r="E7" s="25" t="s">
        <v>111</v>
      </c>
      <c r="F7" s="25" t="s">
        <v>31</v>
      </c>
    </row>
    <row r="8" spans="1:9" s="6" customFormat="1" ht="19.5" customHeight="1" x14ac:dyDescent="0.2">
      <c r="B8" s="20">
        <f t="array" ref="B8:H8">DaysAndWeeks+DATE(CalendarYear,8,1)-WEEKDAY(DATE(CalendarYear,8,1),(InicioDeLaSemana="lunes")+1)+15</f>
        <v>45880</v>
      </c>
      <c r="C8" s="20">
        <v>45881</v>
      </c>
      <c r="D8" s="20">
        <v>45882</v>
      </c>
      <c r="E8" s="20">
        <v>45883</v>
      </c>
      <c r="F8" s="20">
        <v>45884</v>
      </c>
      <c r="G8" s="20">
        <v>45885</v>
      </c>
      <c r="H8" s="20">
        <v>45886</v>
      </c>
    </row>
    <row r="9" spans="1:9" s="5" customFormat="1" ht="48" customHeight="1" x14ac:dyDescent="0.2">
      <c r="B9" s="28" t="s">
        <v>73</v>
      </c>
      <c r="C9" s="25" t="s">
        <v>88</v>
      </c>
      <c r="D9" s="25" t="s">
        <v>115</v>
      </c>
      <c r="E9" s="25" t="s">
        <v>112</v>
      </c>
      <c r="F9" s="25" t="s">
        <v>30</v>
      </c>
    </row>
    <row r="10" spans="1:9" s="6" customFormat="1" ht="19.5" customHeight="1" x14ac:dyDescent="0.2">
      <c r="B10" s="23">
        <f t="array" ref="B10:H10">DaysAndWeeks+DATE(CalendarYear,8,1)-WEEKDAY(DATE(CalendarYear,8,1),(InicioDeLaSemana="lunes")+1)+22</f>
        <v>45887</v>
      </c>
      <c r="C10" s="23">
        <v>45888</v>
      </c>
      <c r="D10" s="23">
        <v>45889</v>
      </c>
      <c r="E10" s="23">
        <v>45890</v>
      </c>
      <c r="F10" s="23">
        <v>45891</v>
      </c>
      <c r="G10" s="23">
        <v>45892</v>
      </c>
      <c r="H10" s="23">
        <v>45893</v>
      </c>
    </row>
    <row r="11" spans="1:9" s="5" customFormat="1" ht="48" customHeight="1" x14ac:dyDescent="0.2">
      <c r="B11" s="26" t="s">
        <v>74</v>
      </c>
      <c r="C11" s="27" t="s">
        <v>116</v>
      </c>
      <c r="D11" s="25" t="s">
        <v>26</v>
      </c>
      <c r="E11" s="27" t="s">
        <v>117</v>
      </c>
      <c r="F11" s="25" t="s">
        <v>29</v>
      </c>
      <c r="G11" s="15"/>
      <c r="H11" s="15"/>
    </row>
    <row r="12" spans="1:9" s="6" customFormat="1" ht="19.5" customHeight="1" x14ac:dyDescent="0.2">
      <c r="B12" s="20">
        <f t="array" ref="B12:H12">DaysAndWeeks+DATE(CalendarYear,8,1)-WEEKDAY(DATE(CalendarYear,8,1),(InicioDeLaSemana="lunes")+1)+29</f>
        <v>45894</v>
      </c>
      <c r="C12" s="20">
        <v>45895</v>
      </c>
      <c r="D12" s="20">
        <v>45896</v>
      </c>
      <c r="E12" s="20">
        <v>45897</v>
      </c>
      <c r="F12" s="20">
        <v>45898</v>
      </c>
      <c r="G12" s="20">
        <v>45899</v>
      </c>
      <c r="H12" s="20">
        <v>45900</v>
      </c>
    </row>
    <row r="13" spans="1:9" s="5" customFormat="1" ht="48" customHeight="1" x14ac:dyDescent="0.2">
      <c r="B13" s="26" t="s">
        <v>28</v>
      </c>
      <c r="C13" s="25" t="s">
        <v>151</v>
      </c>
      <c r="D13" s="27" t="s">
        <v>27</v>
      </c>
      <c r="E13" s="25" t="s">
        <v>152</v>
      </c>
      <c r="F13" s="27" t="s">
        <v>114</v>
      </c>
    </row>
    <row r="14" spans="1:9" s="6" customFormat="1" ht="19.5" customHeight="1" x14ac:dyDescent="0.2">
      <c r="B14" s="23">
        <f t="array" ref="B14:C14">DaysAndWeeks+DATE(CalendarYear,8,1)-WEEKDAY(DATE(CalendarYear,8,1),(InicioDeLaSemana="lunes")+1)+36</f>
        <v>45901</v>
      </c>
      <c r="C14" s="23">
        <v>45902</v>
      </c>
      <c r="D14" s="38"/>
      <c r="E14" s="38"/>
      <c r="F14" s="38"/>
      <c r="G14" s="38"/>
      <c r="H14" s="38"/>
    </row>
    <row r="15" spans="1:9" s="5" customFormat="1" ht="48" customHeight="1" x14ac:dyDescent="0.2">
      <c r="B15" s="15"/>
      <c r="C15" s="15"/>
      <c r="D15" s="39"/>
      <c r="E15" s="39"/>
      <c r="F15" s="39"/>
      <c r="G15" s="39"/>
      <c r="H15" s="39"/>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El día de la semana se determinará automáticamente" sqref="C3:H3" xr:uid="{00000000-0002-0000-07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700-000001000000}"/>
    <dataValidation allowBlank="1" showInputMessage="1" showErrorMessage="1" prompt="Calendario del mes de agosto" sqref="A1" xr:uid="{00000000-0002-0000-07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700-000003000000}"/>
    <dataValidation allowBlank="1" showInputMessage="1" prompt="Escriba las notas del mes en la celda inferior." sqref="D14:H14" xr:uid="{00000000-0002-0000-0700-000004000000}"/>
    <dataValidation allowBlank="1" showInputMessage="1" prompt="Escriba las notas del mes en esta celda." sqref="D15:H15" xr:uid="{00000000-0002-0000-0700-000005000000}"/>
    <dataValidation allowBlank="1" showInputMessage="1" showErrorMessage="1" prompt="Las celdas de esta fila y las filas 7, 9, 11, 13 y 15 son para escribir notas diarias relacionadas con el día natural de la celda anterior." sqref="B5 B7 B9 B11 B13" xr:uid="{4F7FBDEE-244D-4E1A-87F4-FD6C27939BAB}"/>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700-000007000000}"/>
  </dataValidations>
  <printOptions horizontalCentered="1"/>
  <pageMargins left="0.25" right="0.25" top="0.5" bottom="0.5" header="0.3" footer="0.3"/>
  <pageSetup paperSize="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theme="5" tint="0.59999389629810485"/>
    <pageSetUpPr fitToPage="1"/>
  </sheetPr>
  <dimension ref="A1:I15"/>
  <sheetViews>
    <sheetView showGridLines="0" topLeftCell="B2" zoomScaleNormal="100" workbookViewId="0">
      <selection activeCell="E13" sqref="E13"/>
    </sheetView>
  </sheetViews>
  <sheetFormatPr baseColWidth="10" defaultColWidth="8.88671875" defaultRowHeight="14.25" x14ac:dyDescent="0.2"/>
  <cols>
    <col min="1" max="1" width="1.77734375" style="1" customWidth="1"/>
    <col min="2" max="2" width="20.21875" style="1" customWidth="1"/>
    <col min="3" max="3" width="15.44140625" style="1" customWidth="1"/>
    <col min="4" max="4" width="18.44140625" style="1" customWidth="1"/>
    <col min="5"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40" t="str">
        <f>"Septiembre "&amp;CalendarYear</f>
        <v>Septiembre 2025</v>
      </c>
      <c r="C2" s="40"/>
      <c r="D2" s="40"/>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DaysAndWeeks+DATE(CalendarYear,9,1)-WEEKDAY(DATE(CalendarYear,9,1),(InicioDeLaSemana="lunes")+1)+1</f>
        <v>45901</v>
      </c>
      <c r="C4" s="20">
        <v>45902</v>
      </c>
      <c r="D4" s="20">
        <v>45903</v>
      </c>
      <c r="E4" s="20">
        <v>45904</v>
      </c>
      <c r="F4" s="20">
        <v>45905</v>
      </c>
      <c r="G4" s="20">
        <v>45906</v>
      </c>
      <c r="H4" s="20">
        <v>45907</v>
      </c>
    </row>
    <row r="5" spans="1:9" s="5" customFormat="1" ht="48" customHeight="1" x14ac:dyDescent="0.2">
      <c r="B5" s="26"/>
      <c r="C5" s="26" t="s">
        <v>118</v>
      </c>
      <c r="D5" s="27" t="s">
        <v>27</v>
      </c>
      <c r="E5" s="26" t="s">
        <v>119</v>
      </c>
      <c r="F5" s="25"/>
    </row>
    <row r="6" spans="1:9" s="6" customFormat="1" ht="19.5" customHeight="1" x14ac:dyDescent="0.2">
      <c r="B6" s="22">
        <f t="array" ref="B6:H6">DaysAndWeeks+DATE(CalendarYear,9,1)-WEEKDAY(DATE(CalendarYear,9,1),(InicioDeLaSemana="lunes")+1)+8</f>
        <v>45908</v>
      </c>
      <c r="C6" s="22">
        <v>45909</v>
      </c>
      <c r="D6" s="22">
        <v>45910</v>
      </c>
      <c r="E6" s="22">
        <v>45911</v>
      </c>
      <c r="F6" s="22">
        <v>45912</v>
      </c>
      <c r="G6" s="22">
        <v>45913</v>
      </c>
      <c r="H6" s="22">
        <v>45914</v>
      </c>
    </row>
    <row r="7" spans="1:9" s="5" customFormat="1" ht="48" customHeight="1" x14ac:dyDescent="0.2">
      <c r="C7" s="26" t="s">
        <v>120</v>
      </c>
      <c r="D7" s="25"/>
      <c r="E7" s="26" t="s">
        <v>121</v>
      </c>
    </row>
    <row r="8" spans="1:9" s="6" customFormat="1" ht="19.5" customHeight="1" x14ac:dyDescent="0.2">
      <c r="B8" s="20">
        <f t="array" ref="B8:H8">DaysAndWeeks+DATE(CalendarYear,9,1)-WEEKDAY(DATE(CalendarYear,9,1),(InicioDeLaSemana="lunes")+1)+15</f>
        <v>45915</v>
      </c>
      <c r="C8" s="20">
        <v>45916</v>
      </c>
      <c r="D8" s="20">
        <v>45917</v>
      </c>
      <c r="E8" s="20">
        <v>45918</v>
      </c>
      <c r="F8" s="20">
        <v>45919</v>
      </c>
      <c r="G8" s="20">
        <v>45920</v>
      </c>
      <c r="H8" s="20">
        <v>45921</v>
      </c>
    </row>
    <row r="9" spans="1:9" s="5" customFormat="1" ht="48" customHeight="1" x14ac:dyDescent="0.2">
      <c r="C9" s="26" t="s">
        <v>122</v>
      </c>
      <c r="D9" s="25"/>
      <c r="E9" s="26" t="s">
        <v>123</v>
      </c>
    </row>
    <row r="10" spans="1:9" s="6" customFormat="1" ht="19.5" customHeight="1" x14ac:dyDescent="0.2">
      <c r="B10" s="22">
        <f t="array" ref="B10:H10">DaysAndWeeks+DATE(CalendarYear,9,1)-WEEKDAY(DATE(CalendarYear,9,1),(InicioDeLaSemana="lunes")+1)+22</f>
        <v>45922</v>
      </c>
      <c r="C10" s="22">
        <v>45923</v>
      </c>
      <c r="D10" s="22">
        <v>45924</v>
      </c>
      <c r="E10" s="22">
        <v>45925</v>
      </c>
      <c r="F10" s="22">
        <v>45926</v>
      </c>
      <c r="G10" s="22">
        <v>45927</v>
      </c>
      <c r="H10" s="22">
        <v>45928</v>
      </c>
    </row>
    <row r="11" spans="1:9" s="5" customFormat="1" ht="48" customHeight="1" x14ac:dyDescent="0.2">
      <c r="C11" s="26" t="s">
        <v>124</v>
      </c>
      <c r="D11" s="25"/>
      <c r="E11" s="26" t="s">
        <v>125</v>
      </c>
    </row>
    <row r="12" spans="1:9" s="6" customFormat="1" ht="19.5" customHeight="1" x14ac:dyDescent="0.2">
      <c r="B12" s="20">
        <f t="array" ref="B12:H12">DaysAndWeeks+DATE(CalendarYear,9,1)-WEEKDAY(DATE(CalendarYear,9,1),(InicioDeLaSemana="lunes")+1)+29</f>
        <v>45929</v>
      </c>
      <c r="C12" s="20">
        <v>45930</v>
      </c>
      <c r="D12" s="20">
        <v>45931</v>
      </c>
      <c r="E12" s="20">
        <v>45932</v>
      </c>
      <c r="F12" s="20">
        <v>45933</v>
      </c>
      <c r="G12" s="20">
        <v>45934</v>
      </c>
      <c r="H12" s="20">
        <v>45935</v>
      </c>
    </row>
    <row r="13" spans="1:9" s="5" customFormat="1" ht="48" customHeight="1" x14ac:dyDescent="0.2">
      <c r="C13" s="26" t="s">
        <v>126</v>
      </c>
      <c r="D13" s="25"/>
      <c r="E13" s="26" t="s">
        <v>127</v>
      </c>
    </row>
    <row r="14" spans="1:9" s="6" customFormat="1" ht="19.5" customHeight="1" x14ac:dyDescent="0.2">
      <c r="B14" s="22">
        <f t="array" ref="B14:C14">DaysAndWeeks+DATE(CalendarYear,9,1)-WEEKDAY(DATE(CalendarYear,9,1),(InicioDeLaSemana="lunes")+1)+36</f>
        <v>45936</v>
      </c>
      <c r="C14" s="22">
        <v>45937</v>
      </c>
      <c r="D14" s="41" t="s">
        <v>0</v>
      </c>
      <c r="E14" s="41"/>
      <c r="F14" s="41"/>
      <c r="G14" s="41"/>
      <c r="H14" s="41"/>
    </row>
    <row r="15" spans="1:9" s="5" customFormat="1" ht="48" customHeight="1" x14ac:dyDescent="0.2">
      <c r="B15" s="14"/>
      <c r="C15" s="14"/>
      <c r="D15" s="42"/>
      <c r="E15" s="42"/>
      <c r="F15" s="42"/>
      <c r="G15" s="42"/>
      <c r="H15" s="42"/>
    </row>
  </sheetData>
  <mergeCells count="3">
    <mergeCell ref="B2:D2"/>
    <mergeCell ref="D14:H14"/>
    <mergeCell ref="D15:H15"/>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El día de la semana se determinará automáticamente" sqref="C3:H3" xr:uid="{00000000-0002-0000-08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800-000001000000}"/>
    <dataValidation allowBlank="1" showInputMessage="1" showErrorMessage="1" prompt="Calendario del mes de septiembre" sqref="A1" xr:uid="{00000000-0002-0000-08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800-000003000000}"/>
    <dataValidation allowBlank="1" showInputMessage="1" showErrorMessage="1" prompt="Las celdas de esta fila y las filas 7, 9, 11, 13 y 15 son para escribir notas diarias relacionadas con el día natural de la celda anterior." sqref="B5:C5 C7 E7 C9 E9 C11 E11 C13 E13 E5" xr:uid="{27FA0CE1-7C86-4AD7-A493-8C8661C8D170}"/>
    <dataValidation allowBlank="1" showInputMessage="1" prompt="Escriba las notas del mes en esta celda." sqref="D15:H15" xr:uid="{00000000-0002-0000-0800-000005000000}"/>
    <dataValidation allowBlank="1" showInputMessage="1" prompt="Escriba las notas del mes en la celda inferior." sqref="D14:H14" xr:uid="{00000000-0002-0000-08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800-000007000000}"/>
  </dataValidations>
  <printOptions horizontalCentered="1"/>
  <pageMargins left="0.25" right="0.25" top="0.5" bottom="0.5" header="0.3" footer="0.3"/>
  <pageSetup paperSize="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theme="5" tint="0.59999389629810485"/>
    <pageSetUpPr fitToPage="1"/>
  </sheetPr>
  <dimension ref="A1:I15"/>
  <sheetViews>
    <sheetView showGridLines="0" topLeftCell="A3" workbookViewId="0">
      <selection activeCell="E13" sqref="E13"/>
    </sheetView>
  </sheetViews>
  <sheetFormatPr baseColWidth="10" defaultColWidth="8.88671875" defaultRowHeight="14.25" x14ac:dyDescent="0.2"/>
  <cols>
    <col min="1" max="1" width="1.77734375" style="1" customWidth="1"/>
    <col min="2" max="2" width="15.44140625" style="1" customWidth="1"/>
    <col min="3" max="3" width="22.88671875" style="1" customWidth="1"/>
    <col min="4" max="4" width="18.21875" style="1" customWidth="1"/>
    <col min="5" max="5" width="25.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2" customHeight="1" x14ac:dyDescent="0.2">
      <c r="B2" s="40" t="str">
        <f>"Octubre "&amp;CalendarYear</f>
        <v>Octubre 2025</v>
      </c>
      <c r="C2" s="40"/>
      <c r="D2" s="40"/>
      <c r="E2" s="36" t="e" vm="1">
        <v>#VALUE!</v>
      </c>
      <c r="F2" s="36"/>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DaysAndWeeks+DATE(CalendarYear,10,1)-WEEKDAY(DATE(CalendarYear,10,1),(InicioDeLaSemana="lunes")+1)+1</f>
        <v>45929</v>
      </c>
      <c r="C4" s="20">
        <v>45930</v>
      </c>
      <c r="D4" s="20">
        <v>45931</v>
      </c>
      <c r="E4" s="20">
        <v>45932</v>
      </c>
      <c r="F4" s="20">
        <v>45933</v>
      </c>
      <c r="G4" s="20">
        <v>45934</v>
      </c>
      <c r="H4" s="20">
        <v>45935</v>
      </c>
    </row>
    <row r="5" spans="1:9" s="5" customFormat="1" ht="48" customHeight="1" x14ac:dyDescent="0.2">
      <c r="C5" s="26" t="s">
        <v>153</v>
      </c>
      <c r="D5" s="25"/>
      <c r="E5" s="26" t="s">
        <v>127</v>
      </c>
    </row>
    <row r="6" spans="1:9" s="6" customFormat="1" ht="19.5" customHeight="1" x14ac:dyDescent="0.2">
      <c r="B6" s="22">
        <f t="array" ref="B6:H6">DaysAndWeeks+DATE(CalendarYear,10,1)-WEEKDAY(DATE(CalendarYear,10,1),(InicioDeLaSemana="lunes")+1)+8</f>
        <v>45936</v>
      </c>
      <c r="C6" s="22">
        <v>45937</v>
      </c>
      <c r="D6" s="22">
        <v>45938</v>
      </c>
      <c r="E6" s="22">
        <v>45939</v>
      </c>
      <c r="F6" s="22">
        <v>45940</v>
      </c>
      <c r="G6" s="22">
        <v>45941</v>
      </c>
      <c r="H6" s="22">
        <v>45942</v>
      </c>
    </row>
    <row r="7" spans="1:9" s="5" customFormat="1" ht="48" customHeight="1" x14ac:dyDescent="0.2">
      <c r="C7" s="26" t="s">
        <v>128</v>
      </c>
      <c r="D7" s="25"/>
      <c r="E7" s="26" t="s">
        <v>129</v>
      </c>
      <c r="F7" s="26"/>
    </row>
    <row r="8" spans="1:9" s="6" customFormat="1" ht="19.5" customHeight="1" x14ac:dyDescent="0.2">
      <c r="B8" s="20">
        <f t="array" ref="B8:H8">DaysAndWeeks+DATE(CalendarYear,10,1)-WEEKDAY(DATE(CalendarYear,10,1),(InicioDeLaSemana="lunes")+1)+15</f>
        <v>45943</v>
      </c>
      <c r="C8" s="20">
        <v>45944</v>
      </c>
      <c r="D8" s="20">
        <v>45945</v>
      </c>
      <c r="E8" s="20">
        <v>45946</v>
      </c>
      <c r="F8" s="20">
        <v>45947</v>
      </c>
      <c r="G8" s="20">
        <v>45948</v>
      </c>
      <c r="H8" s="20">
        <v>45949</v>
      </c>
    </row>
    <row r="9" spans="1:9" s="5" customFormat="1" ht="48" customHeight="1" x14ac:dyDescent="0.2">
      <c r="C9" s="26" t="s">
        <v>130</v>
      </c>
      <c r="D9" s="25"/>
      <c r="E9" s="26" t="s">
        <v>131</v>
      </c>
      <c r="F9" s="26"/>
    </row>
    <row r="10" spans="1:9" s="6" customFormat="1" ht="19.5" customHeight="1" x14ac:dyDescent="0.2">
      <c r="B10" s="22">
        <f t="array" ref="B10:H10">DaysAndWeeks+DATE(CalendarYear,10,1)-WEEKDAY(DATE(CalendarYear,10,1),(InicioDeLaSemana="lunes")+1)+22</f>
        <v>45950</v>
      </c>
      <c r="C10" s="22">
        <v>45951</v>
      </c>
      <c r="D10" s="22">
        <v>45952</v>
      </c>
      <c r="E10" s="22">
        <v>45953</v>
      </c>
      <c r="F10" s="22">
        <v>45954</v>
      </c>
      <c r="G10" s="22">
        <v>45955</v>
      </c>
      <c r="H10" s="22">
        <v>45956</v>
      </c>
    </row>
    <row r="11" spans="1:9" s="5" customFormat="1" ht="48" customHeight="1" x14ac:dyDescent="0.2">
      <c r="C11" s="26" t="s">
        <v>132</v>
      </c>
      <c r="D11" s="25"/>
      <c r="E11" s="26" t="s">
        <v>133</v>
      </c>
      <c r="F11" s="26"/>
    </row>
    <row r="12" spans="1:9" s="6" customFormat="1" ht="19.5" customHeight="1" x14ac:dyDescent="0.2">
      <c r="B12" s="20">
        <f t="array" ref="B12:H12">DaysAndWeeks+DATE(CalendarYear,10,1)-WEEKDAY(DATE(CalendarYear,10,1),(InicioDeLaSemana="lunes")+1)+29</f>
        <v>45957</v>
      </c>
      <c r="C12" s="20">
        <v>45958</v>
      </c>
      <c r="D12" s="20">
        <v>45959</v>
      </c>
      <c r="E12" s="20">
        <v>45960</v>
      </c>
      <c r="F12" s="20">
        <v>45961</v>
      </c>
      <c r="G12" s="20">
        <v>45962</v>
      </c>
      <c r="H12" s="20">
        <v>45963</v>
      </c>
    </row>
    <row r="13" spans="1:9" s="5" customFormat="1" ht="48" customHeight="1" x14ac:dyDescent="0.2">
      <c r="C13" s="26" t="s">
        <v>134</v>
      </c>
      <c r="D13" s="25"/>
      <c r="E13" s="26" t="s">
        <v>135</v>
      </c>
      <c r="F13" s="26"/>
    </row>
    <row r="14" spans="1:9" s="6" customFormat="1" ht="19.5" customHeight="1" x14ac:dyDescent="0.2">
      <c r="B14" s="22">
        <f t="array" ref="B14:C14">DaysAndWeeks+DATE(CalendarYear,10,1)-WEEKDAY(DATE(CalendarYear,10,1),(InicioDeLaSemana="lunes")+1)+36</f>
        <v>45964</v>
      </c>
      <c r="C14" s="22">
        <v>45965</v>
      </c>
      <c r="D14" s="41" t="s">
        <v>0</v>
      </c>
      <c r="E14" s="41"/>
      <c r="F14" s="41"/>
      <c r="G14" s="41"/>
      <c r="H14" s="41"/>
    </row>
    <row r="15" spans="1:9" s="5" customFormat="1" ht="48" customHeight="1" x14ac:dyDescent="0.2">
      <c r="B15" s="14"/>
      <c r="C15" s="14"/>
      <c r="D15" s="42"/>
      <c r="E15" s="42"/>
      <c r="F15" s="42"/>
      <c r="G15" s="42"/>
      <c r="H15" s="42"/>
    </row>
  </sheetData>
  <mergeCells count="4">
    <mergeCell ref="B2:D2"/>
    <mergeCell ref="D14:H14"/>
    <mergeCell ref="D15:H15"/>
    <mergeCell ref="E2:F2"/>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El día de la semana se determinará automáticamente" sqref="C3:H3" xr:uid="{00000000-0002-0000-0900-000000000000}"/>
    <dataValidation allowBlank="1" showInputMessage="1" showErrorMessage="1" prompt="Calendario del mes de octubre" sqref="A1" xr:uid="{00000000-0002-0000-09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9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900-000003000000}"/>
    <dataValidation allowBlank="1" showInputMessage="1" prompt="Escriba las notas del mes en la celda inferior." sqref="D14:H14" xr:uid="{00000000-0002-0000-0900-000004000000}"/>
    <dataValidation allowBlank="1" showInputMessage="1" prompt="Escriba las notas del mes en esta celda." sqref="D15:H15" xr:uid="{00000000-0002-0000-0900-000005000000}"/>
    <dataValidation allowBlank="1" showInputMessage="1" showErrorMessage="1" prompt="Las celdas de esta fila y las filas 7, 9, 11, 13 y 15 son para escribir notas diarias relacionadas con el día natural de la celda anterior." sqref="E13:F13 C5 E5 E7:F7 C9 E11:F11 C7 E9:F9 C11 C13" xr:uid="{F21B88B5-100F-414F-B040-C42EC4AA27A2}"/>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900-000007000000}"/>
  </dataValidations>
  <printOptions horizontalCentered="1"/>
  <pageMargins left="0.25" right="0.25" top="0.5" bottom="0.5" header="0.3" footer="0.3"/>
  <pageSetup paperSize="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theme="5" tint="0.59999389629810485"/>
    <pageSetUpPr fitToPage="1"/>
  </sheetPr>
  <dimension ref="A1:I15"/>
  <sheetViews>
    <sheetView showGridLines="0" topLeftCell="A7" workbookViewId="0">
      <selection activeCell="C15" sqref="C15"/>
    </sheetView>
  </sheetViews>
  <sheetFormatPr baseColWidth="10" defaultColWidth="8.88671875" defaultRowHeight="14.25" x14ac:dyDescent="0.2"/>
  <cols>
    <col min="1" max="1" width="1.77734375" style="1" customWidth="1"/>
    <col min="2" max="2" width="15.44140625" style="1" customWidth="1"/>
    <col min="3" max="3" width="20.33203125" style="1" customWidth="1"/>
    <col min="4" max="4" width="15.44140625" style="1" customWidth="1"/>
    <col min="5" max="5" width="21.218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40" t="str">
        <f>"Noviembre "&amp;CalendarYear</f>
        <v>Noviembre 2025</v>
      </c>
      <c r="C2" s="40"/>
      <c r="D2" s="40"/>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DaysAndWeeks+DATE(CalendarYear,11,1)-WEEKDAY(DATE(CalendarYear,11,1),(InicioDeLaSemana="lunes")+1)+1</f>
        <v>45957</v>
      </c>
      <c r="C4" s="20">
        <v>45958</v>
      </c>
      <c r="D4" s="20">
        <v>45959</v>
      </c>
      <c r="E4" s="20">
        <v>45960</v>
      </c>
      <c r="F4" s="20">
        <v>45961</v>
      </c>
      <c r="G4" s="20">
        <v>45962</v>
      </c>
      <c r="H4" s="20">
        <v>45963</v>
      </c>
    </row>
    <row r="5" spans="1:9" s="5" customFormat="1" ht="48" customHeight="1" x14ac:dyDescent="0.2"/>
    <row r="6" spans="1:9" s="6" customFormat="1" ht="19.5" customHeight="1" x14ac:dyDescent="0.2">
      <c r="B6" s="22">
        <f t="array" ref="B6:H6">DaysAndWeeks+DATE(CalendarYear,11,1)-WEEKDAY(DATE(CalendarYear,11,1),(InicioDeLaSemana="lunes")+1)+8</f>
        <v>45964</v>
      </c>
      <c r="C6" s="22">
        <v>45965</v>
      </c>
      <c r="D6" s="22">
        <v>45966</v>
      </c>
      <c r="E6" s="22">
        <v>45967</v>
      </c>
      <c r="F6" s="22">
        <v>45968</v>
      </c>
      <c r="G6" s="22">
        <v>45969</v>
      </c>
      <c r="H6" s="22">
        <v>45970</v>
      </c>
    </row>
    <row r="7" spans="1:9" s="5" customFormat="1" ht="48" customHeight="1" x14ac:dyDescent="0.2">
      <c r="B7" s="26"/>
      <c r="C7" s="26" t="s">
        <v>136</v>
      </c>
      <c r="D7" s="25"/>
      <c r="E7" s="26" t="s">
        <v>137</v>
      </c>
      <c r="F7" s="26"/>
    </row>
    <row r="8" spans="1:9" s="6" customFormat="1" ht="19.5" customHeight="1" x14ac:dyDescent="0.2">
      <c r="B8" s="20">
        <f t="array" ref="B8:H8">DaysAndWeeks+DATE(CalendarYear,11,1)-WEEKDAY(DATE(CalendarYear,11,1),(InicioDeLaSemana="lunes")+1)+15</f>
        <v>45971</v>
      </c>
      <c r="C8" s="20">
        <v>45972</v>
      </c>
      <c r="D8" s="20">
        <v>45973</v>
      </c>
      <c r="E8" s="20">
        <v>45974</v>
      </c>
      <c r="F8" s="20">
        <v>45975</v>
      </c>
      <c r="G8" s="20">
        <v>45976</v>
      </c>
      <c r="H8" s="20">
        <v>45977</v>
      </c>
    </row>
    <row r="9" spans="1:9" s="5" customFormat="1" ht="48" customHeight="1" x14ac:dyDescent="0.2">
      <c r="B9" s="26"/>
      <c r="C9" s="26" t="s">
        <v>138</v>
      </c>
      <c r="D9" s="25"/>
      <c r="E9" s="26" t="s">
        <v>139</v>
      </c>
      <c r="F9" s="26"/>
    </row>
    <row r="10" spans="1:9" s="6" customFormat="1" ht="19.5" customHeight="1" x14ac:dyDescent="0.2">
      <c r="B10" s="22">
        <f t="array" ref="B10:H10">DaysAndWeeks+DATE(CalendarYear,11,1)-WEEKDAY(DATE(CalendarYear,11,1),(InicioDeLaSemana="lunes")+1)+22</f>
        <v>45978</v>
      </c>
      <c r="C10" s="22">
        <v>45979</v>
      </c>
      <c r="D10" s="22">
        <v>45980</v>
      </c>
      <c r="E10" s="22">
        <v>45981</v>
      </c>
      <c r="F10" s="22">
        <v>45982</v>
      </c>
      <c r="G10" s="22">
        <v>45983</v>
      </c>
      <c r="H10" s="22">
        <v>45984</v>
      </c>
    </row>
    <row r="11" spans="1:9" s="5" customFormat="1" ht="48" customHeight="1" x14ac:dyDescent="0.2">
      <c r="B11" s="26"/>
      <c r="C11" s="26" t="s">
        <v>140</v>
      </c>
      <c r="D11" s="25"/>
      <c r="E11" s="26" t="s">
        <v>141</v>
      </c>
      <c r="F11" s="26"/>
    </row>
    <row r="12" spans="1:9" s="6" customFormat="1" ht="19.5" customHeight="1" x14ac:dyDescent="0.2">
      <c r="B12" s="20">
        <f t="array" ref="B12:H12">DaysAndWeeks+DATE(CalendarYear,11,1)-WEEKDAY(DATE(CalendarYear,11,1),(InicioDeLaSemana="lunes")+1)+29</f>
        <v>45985</v>
      </c>
      <c r="C12" s="20">
        <v>45986</v>
      </c>
      <c r="D12" s="20">
        <v>45987</v>
      </c>
      <c r="E12" s="20">
        <v>45988</v>
      </c>
      <c r="F12" s="20">
        <v>45989</v>
      </c>
      <c r="G12" s="20">
        <v>45990</v>
      </c>
      <c r="H12" s="20">
        <v>45991</v>
      </c>
    </row>
    <row r="13" spans="1:9" s="5" customFormat="1" ht="48" customHeight="1" x14ac:dyDescent="0.2">
      <c r="B13" s="26"/>
      <c r="C13" s="26" t="s">
        <v>142</v>
      </c>
      <c r="D13" s="25"/>
      <c r="E13" s="26" t="s">
        <v>143</v>
      </c>
      <c r="F13" s="26"/>
    </row>
    <row r="14" spans="1:9" s="6" customFormat="1" ht="19.5" customHeight="1" x14ac:dyDescent="0.2">
      <c r="B14" s="22">
        <f t="array" ref="B14:C14">DaysAndWeeks+DATE(CalendarYear,11,1)-WEEKDAY(DATE(CalendarYear,11,1),(InicioDeLaSemana="lunes")+1)+36</f>
        <v>45992</v>
      </c>
      <c r="C14" s="22">
        <v>45993</v>
      </c>
      <c r="D14" s="41" t="s">
        <v>0</v>
      </c>
      <c r="E14" s="41"/>
      <c r="F14" s="41"/>
      <c r="G14" s="41"/>
      <c r="H14" s="41"/>
    </row>
    <row r="15" spans="1:9" s="5" customFormat="1" ht="48" customHeight="1" x14ac:dyDescent="0.2">
      <c r="B15" s="14"/>
      <c r="C15" s="26" t="s">
        <v>144</v>
      </c>
      <c r="D15" s="42"/>
      <c r="E15" s="42"/>
      <c r="F15" s="42"/>
      <c r="G15" s="42"/>
      <c r="H15" s="42"/>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El día de la semana se determinará automáticamente" sqref="C3:H3" xr:uid="{00000000-0002-0000-0A00-000000000000}"/>
    <dataValidation allowBlank="1" showInputMessage="1" showErrorMessage="1" prompt="Calendario del mes de noviembre" sqref="A1" xr:uid="{00000000-0002-0000-0A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A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A00-000003000000}"/>
    <dataValidation allowBlank="1" showInputMessage="1" showErrorMessage="1" prompt="Las celdas de esta fila y las filas 7, 9, 11, 13 y 15 son para escribir notas diarias relacionadas con el día natural de la celda anterior." sqref="B13:C13 B7:C7 E7:F7 E11:F11 B9:C9 E13:F13 B11:C11 E9:F9 C15" xr:uid="{7487B478-5667-42CF-A72F-212EDFB375A7}"/>
    <dataValidation allowBlank="1" showInputMessage="1" prompt="Escriba las notas del mes en esta celda." sqref="D15:H15" xr:uid="{00000000-0002-0000-0A00-000005000000}"/>
    <dataValidation allowBlank="1" showInputMessage="1" prompt="Escriba las notas del mes en la celda inferior." sqref="D14:H14" xr:uid="{00000000-0002-0000-0A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A00-000007000000}"/>
  </dataValidations>
  <printOptions horizontalCentered="1"/>
  <pageMargins left="0.25" right="0.25" top="0.5" bottom="0.5" header="0.3" footer="0.3"/>
  <pageSetup paperSize="9" orientation="landscape" r:id="rId1"/>
  <headerFooter differentFirst="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theme="8" tint="0.59999389629810485"/>
    <pageSetUpPr fitToPage="1"/>
  </sheetPr>
  <dimension ref="A1:I15"/>
  <sheetViews>
    <sheetView showGridLines="0" tabSelected="1" topLeftCell="A3" workbookViewId="0">
      <selection activeCell="F10" sqref="F10"/>
    </sheetView>
  </sheetViews>
  <sheetFormatPr baseColWidth="10" defaultColWidth="8.88671875" defaultRowHeight="14.25" x14ac:dyDescent="0.2"/>
  <cols>
    <col min="1" max="1" width="1.77734375" style="1" customWidth="1"/>
    <col min="2" max="2" width="15.44140625" style="1" customWidth="1"/>
    <col min="3" max="3" width="20.5546875" style="1" customWidth="1"/>
    <col min="4" max="4" width="15.44140625" style="1" customWidth="1"/>
    <col min="5" max="5" width="21.5546875" style="1" customWidth="1"/>
    <col min="6" max="6" width="18.88671875" style="1" customWidth="1"/>
    <col min="7" max="8" width="15.44140625" style="1" customWidth="1"/>
    <col min="9" max="9" width="1.77734375" style="1" customWidth="1"/>
    <col min="10" max="16384" width="8.88671875" style="12"/>
  </cols>
  <sheetData>
    <row r="1" spans="1:9" s="1" customFormat="1" ht="9" customHeight="1" x14ac:dyDescent="0.2">
      <c r="I1" s="1" t="s">
        <v>1</v>
      </c>
    </row>
    <row r="2" spans="1:9" s="1" customFormat="1" ht="100.5" customHeight="1" x14ac:dyDescent="0.2">
      <c r="B2" s="29" t="str">
        <f>"Diciembre "&amp;CalendarYear</f>
        <v>Diciembre 2025</v>
      </c>
      <c r="C2" s="29"/>
      <c r="D2" s="29"/>
      <c r="E2" s="2"/>
      <c r="F2" s="2"/>
      <c r="G2" s="2"/>
      <c r="H2" s="3"/>
    </row>
    <row r="3" spans="1:9" s="4" customFormat="1" ht="19.5" customHeight="1" thickBot="1" x14ac:dyDescent="0.25">
      <c r="A3" s="1"/>
      <c r="B3" s="16" t="str">
        <f>InicioDeLaSemana</f>
        <v>lunes</v>
      </c>
      <c r="C3" s="16" t="str">
        <f t="shared" ref="C3:H3" si="0">TEXT(C4,"dddd")</f>
        <v>martes</v>
      </c>
      <c r="D3" s="16" t="str">
        <f t="shared" si="0"/>
        <v>miércoles</v>
      </c>
      <c r="E3" s="16" t="str">
        <f t="shared" si="0"/>
        <v>jueves</v>
      </c>
      <c r="F3" s="16" t="str">
        <f t="shared" si="0"/>
        <v>viernes</v>
      </c>
      <c r="G3" s="16" t="str">
        <f t="shared" si="0"/>
        <v>sábado</v>
      </c>
      <c r="H3" s="16" t="str">
        <f t="shared" si="0"/>
        <v>domingo</v>
      </c>
    </row>
    <row r="4" spans="1:9" s="6" customFormat="1" ht="19.5" customHeight="1" x14ac:dyDescent="0.2">
      <c r="B4" s="20">
        <f t="array" ref="B4:H4">DaysAndWeeks+DATE(CalendarYear,12,1)-WEEKDAY(DATE(CalendarYear,12,1),(InicioDeLaSemana="lunes")+1)+1</f>
        <v>45992</v>
      </c>
      <c r="C4" s="20">
        <v>45993</v>
      </c>
      <c r="D4" s="20">
        <v>45994</v>
      </c>
      <c r="E4" s="20">
        <v>45995</v>
      </c>
      <c r="F4" s="20">
        <v>45996</v>
      </c>
      <c r="G4" s="20">
        <v>45997</v>
      </c>
      <c r="H4" s="20">
        <v>45998</v>
      </c>
    </row>
    <row r="5" spans="1:9" s="5" customFormat="1" ht="48" customHeight="1" x14ac:dyDescent="0.2">
      <c r="B5" s="26"/>
      <c r="C5" s="26" t="s">
        <v>144</v>
      </c>
      <c r="D5" s="25"/>
      <c r="E5" s="26" t="s">
        <v>145</v>
      </c>
      <c r="F5" s="26"/>
    </row>
    <row r="6" spans="1:9" s="6" customFormat="1" ht="19.5" customHeight="1" x14ac:dyDescent="0.2">
      <c r="B6" s="21">
        <f t="array" ref="B6:H6">DaysAndWeeks+DATE(CalendarYear,12,1)-WEEKDAY(DATE(CalendarYear,12,1),(InicioDeLaSemana="lunes")+1)+8</f>
        <v>45999</v>
      </c>
      <c r="C6" s="21">
        <v>46000</v>
      </c>
      <c r="D6" s="21">
        <v>46001</v>
      </c>
      <c r="E6" s="21">
        <v>46002</v>
      </c>
      <c r="F6" s="21">
        <v>46003</v>
      </c>
      <c r="G6" s="21">
        <v>46004</v>
      </c>
      <c r="H6" s="21">
        <v>46005</v>
      </c>
    </row>
    <row r="7" spans="1:9" s="5" customFormat="1" ht="48" customHeight="1" x14ac:dyDescent="0.2">
      <c r="B7" s="26"/>
      <c r="C7" s="26" t="s">
        <v>154</v>
      </c>
      <c r="D7" s="25"/>
      <c r="E7" s="26" t="s">
        <v>146</v>
      </c>
      <c r="F7" s="26"/>
    </row>
    <row r="8" spans="1:9" s="6" customFormat="1" ht="19.5" customHeight="1" x14ac:dyDescent="0.2">
      <c r="B8" s="20">
        <f t="array" ref="B8:H8">DaysAndWeeks+DATE(CalendarYear,12,1)-WEEKDAY(DATE(CalendarYear,12,1),(InicioDeLaSemana="lunes")+1)+15</f>
        <v>46006</v>
      </c>
      <c r="C8" s="20">
        <v>46007</v>
      </c>
      <c r="D8" s="20">
        <v>46008</v>
      </c>
      <c r="E8" s="20">
        <v>46009</v>
      </c>
      <c r="F8" s="20">
        <v>46010</v>
      </c>
      <c r="G8" s="20">
        <v>46011</v>
      </c>
      <c r="H8" s="20">
        <v>46012</v>
      </c>
    </row>
    <row r="9" spans="1:9" s="5" customFormat="1" ht="48" customHeight="1" x14ac:dyDescent="0.2">
      <c r="B9" s="26"/>
      <c r="C9" s="26" t="s">
        <v>147</v>
      </c>
      <c r="D9" s="25"/>
      <c r="E9" s="26" t="s">
        <v>148</v>
      </c>
      <c r="F9" s="26"/>
    </row>
    <row r="10" spans="1:9" s="6" customFormat="1" ht="19.5" customHeight="1" x14ac:dyDescent="0.2">
      <c r="B10" s="21">
        <f t="array" ref="B10:H10">DaysAndWeeks+DATE(CalendarYear,12,1)-WEEKDAY(DATE(CalendarYear,12,1),(InicioDeLaSemana="lunes")+1)+22</f>
        <v>46013</v>
      </c>
      <c r="C10" s="21">
        <v>46014</v>
      </c>
      <c r="D10" s="21">
        <v>46015</v>
      </c>
      <c r="E10" s="21">
        <v>46016</v>
      </c>
      <c r="F10" s="21">
        <v>46017</v>
      </c>
      <c r="G10" s="21">
        <v>46018</v>
      </c>
      <c r="H10" s="21">
        <v>46019</v>
      </c>
    </row>
    <row r="11" spans="1:9" s="5" customFormat="1" ht="48" customHeight="1" x14ac:dyDescent="0.2">
      <c r="B11" s="26"/>
      <c r="C11" s="26" t="s">
        <v>149</v>
      </c>
      <c r="D11" s="25"/>
      <c r="E11" s="26" t="s">
        <v>156</v>
      </c>
      <c r="F11" s="26"/>
    </row>
    <row r="12" spans="1:9" s="6" customFormat="1" ht="19.5" customHeight="1" x14ac:dyDescent="0.2">
      <c r="B12" s="20">
        <f t="array" ref="B12:H12">DaysAndWeeks+DATE(CalendarYear,12,1)-WEEKDAY(DATE(CalendarYear,12,1),(InicioDeLaSemana="lunes")+1)+29</f>
        <v>46020</v>
      </c>
      <c r="C12" s="20">
        <v>46021</v>
      </c>
      <c r="D12" s="20">
        <v>46022</v>
      </c>
      <c r="E12" s="20">
        <v>46023</v>
      </c>
      <c r="F12" s="20">
        <v>46024</v>
      </c>
      <c r="G12" s="20">
        <v>46025</v>
      </c>
      <c r="H12" s="20">
        <v>46026</v>
      </c>
    </row>
    <row r="13" spans="1:9" s="5" customFormat="1" ht="48" customHeight="1" x14ac:dyDescent="0.2">
      <c r="B13" s="26"/>
      <c r="C13" s="26" t="s">
        <v>150</v>
      </c>
      <c r="D13" s="25"/>
      <c r="E13" s="26" t="s">
        <v>155</v>
      </c>
      <c r="F13" s="26"/>
    </row>
    <row r="14" spans="1:9" s="6" customFormat="1" ht="19.5" customHeight="1" x14ac:dyDescent="0.2">
      <c r="B14" s="21">
        <f t="array" ref="B14:C14">DaysAndWeeks+DATE(CalendarYear,12,1)-WEEKDAY(DATE(CalendarYear,12,1),(InicioDeLaSemana="lunes")+1)+36</f>
        <v>46027</v>
      </c>
      <c r="C14" s="21">
        <v>46028</v>
      </c>
      <c r="D14" s="30" t="s">
        <v>0</v>
      </c>
      <c r="E14" s="30"/>
      <c r="F14" s="30"/>
      <c r="G14" s="30"/>
      <c r="H14" s="30"/>
    </row>
    <row r="15" spans="1:9" s="5" customFormat="1" ht="48" customHeight="1" x14ac:dyDescent="0.2">
      <c r="B15" s="7"/>
      <c r="C15" s="7"/>
      <c r="D15" s="31" t="s">
        <v>113</v>
      </c>
      <c r="E15" s="31"/>
      <c r="F15" s="31"/>
      <c r="G15" s="31"/>
      <c r="H15" s="31"/>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El día de la semana se determinará automáticamente" sqref="C3:H3" xr:uid="{00000000-0002-0000-0B00-000000000000}"/>
    <dataValidation allowBlank="1" showInputMessage="1" showErrorMessage="1" prompt="Calendario del mes de diciembre" sqref="A1" xr:uid="{00000000-0002-0000-0B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B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B00-000003000000}"/>
    <dataValidation allowBlank="1" showInputMessage="1" prompt="Escriba las notas del mes en la celda inferior." sqref="D14:H14" xr:uid="{00000000-0002-0000-0B00-000004000000}"/>
    <dataValidation allowBlank="1" showInputMessage="1" prompt="Escriba las notas del mes en esta celda." sqref="D15:H15" xr:uid="{00000000-0002-0000-0B00-000005000000}"/>
    <dataValidation allowBlank="1" showInputMessage="1" showErrorMessage="1" prompt="Las celdas de esta fila y las filas 7, 9, 11, 13 y 15 son para escribir notas diarias relacionadas con el día natural de la celda anterior." sqref="B5:C5 E13:F13 B7:C7 E5:F5 B9:C9 E9:F9 B11:C11 E11:F11 B13:C13 E7:F7" xr:uid="{B830E60B-7CFA-4D8B-B1CC-DC29C840240A}"/>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B00-000007000000}"/>
  </dataValidations>
  <printOptions horizontalCentered="1"/>
  <pageMargins left="0.25" right="0.25" top="0.5" bottom="0.5" header="0.3" footer="0.3"/>
  <pageSetup paperSize="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Status xmlns="71af3243-3dd4-4a8d-8c0d-dd76da1f02a5">Not started</Status>
    <MediaServiceKeyPoints xmlns="71af3243-3dd4-4a8d-8c0d-dd76da1f02a5"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2" ma:contentTypeDescription="Create a new document." ma:contentTypeScope="" ma:versionID="426e97fa315356fffbdcd9876fe988c2">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4b8f0def80e6d70ce3def20c90759ae"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element ref="ns2:MediaServiceDateTaken" minOccurs="0"/>
                <xsd:element ref="ns2:Statu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element name="MediaServiceDateTaken" ma:index="18" nillable="true" ma:displayName="MediaServiceDateTaken" ma:hidden="true" ma:internalName="MediaServiceDateTaken" ma:readOnly="true">
      <xsd:simpleType>
        <xsd:restriction base="dms:Text"/>
      </xsd:simpleType>
    </xsd:element>
    <xsd:element name="Status" ma:index="19" nillable="true" ma:displayName="Status" ma:default="Not started" ma:format="Dropdown" ma:internalName="Status">
      <xsd:simpleType>
        <xsd:restriction base="dms:Choice">
          <xsd:enumeration value="Not started"/>
          <xsd:enumeration value="In Progress"/>
          <xsd:enumeration value="Completed"/>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B9DC8601-1110-494A-8C5D-E21BD4AA5AA7}">
  <ds:schemaRefs>
    <ds:schemaRef ds:uri="http://schemas.microsoft.com/office/2006/metadata/properties"/>
    <ds:schemaRef ds:uri="http://schemas.microsoft.com/office/infopath/2007/PartnerControls"/>
    <ds:schemaRef ds:uri="71af3243-3dd4-4a8d-8c0d-dd76da1f02a5"/>
  </ds:schemaRefs>
</ds:datastoreItem>
</file>

<file path=customXml/itemProps2.xml><?xml version="1.0" encoding="utf-8"?>
<ds:datastoreItem xmlns:ds="http://schemas.openxmlformats.org/officeDocument/2006/customXml" ds:itemID="{61EF227C-DC09-4996-BA58-3E29E07C9A7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7550ED7A-F40D-4202-BC8A-572A5FDC2D5C}">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Template>TM34128371</Template>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39</vt:i4>
      </vt:variant>
    </vt:vector>
  </HeadingPairs>
  <TitlesOfParts>
    <vt:vector size="52" baseType="lpstr">
      <vt:lpstr>Enero</vt:lpstr>
      <vt:lpstr>Febrero</vt:lpstr>
      <vt:lpstr>Marzo</vt:lpstr>
      <vt:lpstr>Abril</vt:lpstr>
      <vt:lpstr>Mayo</vt:lpstr>
      <vt:lpstr>Junio</vt:lpstr>
      <vt:lpstr>Julio</vt:lpstr>
      <vt:lpstr>Hoja2</vt:lpstr>
      <vt:lpstr>Agosto</vt:lpstr>
      <vt:lpstr>Septiembre</vt:lpstr>
      <vt:lpstr>Octubre</vt:lpstr>
      <vt:lpstr>Noviembre</vt:lpstr>
      <vt:lpstr>Diciembre</vt:lpstr>
      <vt:lpstr>Abril!Área_de_impresión</vt:lpstr>
      <vt:lpstr>Agosto!Área_de_impresión</vt:lpstr>
      <vt:lpstr>Diciembre!Área_de_impresión</vt:lpstr>
      <vt:lpstr>Enero!Área_de_impresión</vt:lpstr>
      <vt:lpstr>Febrero!Área_de_impresión</vt:lpstr>
      <vt:lpstr>Julio!Área_de_impresión</vt:lpstr>
      <vt:lpstr>Junio!Área_de_impresión</vt:lpstr>
      <vt:lpstr>Marzo!Área_de_impresión</vt:lpstr>
      <vt:lpstr>Mayo!Área_de_impresión</vt:lpstr>
      <vt:lpstr>Noviembre!Área_de_impresión</vt:lpstr>
      <vt:lpstr>Octubre!Área_de_impresión</vt:lpstr>
      <vt:lpstr>Septiembre!Área_de_impresión</vt:lpstr>
      <vt:lpstr>CalendarYear</vt:lpstr>
      <vt:lpstr>ColumnTitleRegion1..H12.1</vt:lpstr>
      <vt:lpstr>ColumnTitleRegion1..H12.10</vt:lpstr>
      <vt:lpstr>ColumnTitleRegion1..H12.11</vt:lpstr>
      <vt:lpstr>ColumnTitleRegion1..H12.12</vt:lpstr>
      <vt:lpstr>ColumnTitleRegion1..H12.2</vt:lpstr>
      <vt:lpstr>ColumnTitleRegion1..H12.3</vt:lpstr>
      <vt:lpstr>ColumnTitleRegion1..H12.4</vt:lpstr>
      <vt:lpstr>ColumnTitleRegion1..H12.5</vt:lpstr>
      <vt:lpstr>ColumnTitleRegion1..H12.6</vt:lpstr>
      <vt:lpstr>ColumnTitleRegion1..H12.7</vt:lpstr>
      <vt:lpstr>ColumnTitleRegion1..H12.8</vt:lpstr>
      <vt:lpstr>ColumnTitleRegion1..H12.9</vt:lpstr>
      <vt:lpstr>ColumnTitleRegion2..C14.1</vt:lpstr>
      <vt:lpstr>ColumnTitleRegion2..C14.10</vt:lpstr>
      <vt:lpstr>ColumnTitleRegion2..C14.11</vt:lpstr>
      <vt:lpstr>ColumnTitleRegion2..C14.12</vt:lpstr>
      <vt:lpstr>ColumnTitleRegion2..C14.2</vt:lpstr>
      <vt:lpstr>ColumnTitleRegion2..C14.3</vt:lpstr>
      <vt:lpstr>ColumnTitleRegion2..C14.4</vt:lpstr>
      <vt:lpstr>ColumnTitleRegion2..C14.5</vt:lpstr>
      <vt:lpstr>ColumnTitleRegion2..C14.6</vt:lpstr>
      <vt:lpstr>ColumnTitleRegion2..C14.7</vt:lpstr>
      <vt:lpstr>ColumnTitleRegion2..C14.8</vt:lpstr>
      <vt:lpstr>ColumnTitleRegion2..C14.9</vt:lpstr>
      <vt:lpstr>InicioDeLaSemana</vt:lpstr>
      <vt:lpstr>RowTitleRegion1..K3</vt:lpstr>
    </vt:vector>
  </TitlesOfParts>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2020-10-06T20:15:16Z</dcterms:created>
  <dcterms:modified xsi:type="dcterms:W3CDTF">2025-08-28T14:47:32Z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